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11700" tabRatio="802" activeTab="0"/>
  </bookViews>
  <sheets>
    <sheet name="combine 4th  merit list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<sst xmlns="http://schemas.openxmlformats.org/spreadsheetml/2006/main" count="63" uniqueCount="47">
  <si>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MI</t>
  </si>
  <si>
    <t>M</t>
  </si>
  <si>
    <t>Muhammad Ismail</t>
  </si>
  <si>
    <t>Muhammad Rafiq</t>
  </si>
  <si>
    <t>Peshawar</t>
  </si>
  <si>
    <t>Adil Orakzai</t>
  </si>
  <si>
    <t>Khurshid Ahmed Orakzai</t>
  </si>
  <si>
    <t>FATA Orakzai</t>
  </si>
  <si>
    <t>Osama Hussain</t>
  </si>
  <si>
    <t>Hussian Shah</t>
  </si>
  <si>
    <t>14-08-1999</t>
  </si>
  <si>
    <t>Mardan</t>
  </si>
  <si>
    <t>Ijaz ul haq</t>
  </si>
  <si>
    <t>Ikram ul haq</t>
  </si>
  <si>
    <t>13-02-1999</t>
  </si>
  <si>
    <t>Dir L</t>
  </si>
  <si>
    <t>Shoaib khan</t>
  </si>
  <si>
    <t>Mursalin jan</t>
  </si>
  <si>
    <t>29-01-1999</t>
  </si>
  <si>
    <t>Charsadda</t>
  </si>
  <si>
    <t>YUMNA KHAN</t>
  </si>
  <si>
    <t>FAYAZ AHMAD</t>
  </si>
  <si>
    <t>F</t>
  </si>
  <si>
    <t>20-7-1997</t>
  </si>
  <si>
    <t>SWABI</t>
  </si>
  <si>
    <t>Waiting</t>
  </si>
  <si>
    <t>FARHAN AHMAD</t>
  </si>
  <si>
    <t>RAHAM SARDAR</t>
  </si>
  <si>
    <t>KARAK</t>
  </si>
  <si>
    <t>Hassan Jehangir</t>
  </si>
  <si>
    <t>Jehangir Khan</t>
  </si>
  <si>
    <t>Malik shahid</t>
  </si>
  <si>
    <t>Malik ghulam Ali</t>
  </si>
  <si>
    <t>15/2/2001</t>
  </si>
  <si>
    <t>Umair Gul</t>
  </si>
  <si>
    <t>Younus Khan</t>
  </si>
  <si>
    <t>18/7/1992</t>
  </si>
  <si>
    <t>Shahid Ali</t>
  </si>
  <si>
    <t>Sharaf Ali</t>
  </si>
  <si>
    <t>24/10/1999</t>
  </si>
  <si>
    <t>Kuram Agency</t>
  </si>
  <si>
    <t xml:space="preserve">                    Dental Technology</t>
  </si>
  <si>
    <t xml:space="preserve">       Cardiology Technology</t>
  </si>
  <si>
    <t xml:space="preserve">                      Dialysis Technology</t>
  </si>
  <si>
    <t xml:space="preserve">          Anesthesia Technology</t>
  </si>
  <si>
    <t xml:space="preserve">                                                     4TH COMBINE MERIT LIST FOR BS PARAMEDICS FALL ,2018 </t>
  </si>
  <si>
    <t xml:space="preserve">                            All the selected candidates are here by directed to submit  their  Admission fee Rs.39800/- on or before 29-10-2018, positively.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</si>
</sst>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dd/mm/yyyy;@"/>
    <numFmt numFmtId="173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2" fontId="18" fillId="0" borderId="10" xfId="0" applyNumberFormat="1" applyFont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14" fontId="18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 vertical="center"/>
    </xf>
    <xf numFmtId="14" fontId="42" fillId="33" borderId="10" xfId="0" applyNumberFormat="1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43" fillId="34" borderId="0" xfId="0" applyFont="1" applyFill="1" applyAlignment="1">
      <alignment/>
    </xf>
    <xf numFmtId="0" fontId="18" fillId="33" borderId="10" xfId="0" applyFont="1" applyFill="1" applyBorder="1" applyAlignment="1">
      <alignment horizontal="left" vertical="center" wrapText="1"/>
    </xf>
    <xf numFmtId="172" fontId="18" fillId="33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2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18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left" vertical="center"/>
    </xf>
    <xf numFmtId="0" fontId="44" fillId="0" borderId="12" xfId="0" applyFont="1" applyBorder="1" applyAlignment="1">
      <alignment horizontal="center"/>
    </xf>
    <xf numFmtId="0" fontId="18" fillId="33" borderId="0" xfId="0" applyFont="1" applyFill="1" applyBorder="1" applyAlignment="1">
      <alignment horizontal="center" vertical="center" textRotation="90" wrapText="1"/>
    </xf>
    <xf numFmtId="0" fontId="18" fillId="33" borderId="0" xfId="0" applyFont="1" applyFill="1" applyBorder="1" applyAlignment="1">
      <alignment horizontal="left" vertical="center" textRotation="90" wrapText="1"/>
    </xf>
    <xf numFmtId="0" fontId="18" fillId="33" borderId="0" xfId="0" applyFont="1" applyFill="1" applyBorder="1" applyAlignment="1">
      <alignment horizontal="left" vertical="center" textRotation="90"/>
    </xf>
    <xf numFmtId="0" fontId="18" fillId="33" borderId="0" xfId="0" applyFont="1" applyFill="1" applyBorder="1" applyAlignment="1">
      <alignment vertical="center" textRotation="90" wrapText="1"/>
    </xf>
    <xf numFmtId="0" fontId="23" fillId="33" borderId="0" xfId="0" applyFont="1" applyFill="1" applyBorder="1" applyAlignment="1">
      <alignment/>
    </xf>
    <xf numFmtId="0" fontId="22" fillId="33" borderId="0" xfId="0" applyFont="1" applyFill="1" applyAlignment="1">
      <alignment horizontal="left"/>
    </xf>
    <xf numFmtId="0" fontId="22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5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7.00390625" style="0" customWidth="1"/>
    <col min="2" max="2" width="17.00390625" style="0" customWidth="1"/>
    <col min="3" max="3" width="18.421875" style="0" customWidth="1"/>
    <col min="6" max="6" width="12.28125" style="0" customWidth="1"/>
    <col min="24" max="24" width="26.421875" style="0" customWidth="1"/>
  </cols>
  <sheetData>
    <row r="1" spans="1:24" ht="21">
      <c r="A1" s="1"/>
      <c r="B1" s="1"/>
      <c r="C1" s="54" t="s">
        <v>45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1"/>
      <c r="V1" s="1"/>
      <c r="W1" s="1"/>
      <c r="X1" s="1"/>
    </row>
    <row r="2" spans="1:24" ht="2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53" customFormat="1" ht="12">
      <c r="A3" s="49"/>
      <c r="B3" s="50"/>
      <c r="C3" s="51"/>
      <c r="D3" s="50"/>
      <c r="E3" s="50"/>
      <c r="F3" s="52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s="1" customFormat="1" ht="31.5" customHeight="1">
      <c r="A4" s="49"/>
      <c r="B4" s="50"/>
      <c r="C4" s="51"/>
      <c r="D4" s="50"/>
      <c r="E4" s="50"/>
      <c r="F4" s="52"/>
      <c r="G4" s="55" t="s">
        <v>44</v>
      </c>
      <c r="H4" s="55"/>
      <c r="I4" s="55"/>
      <c r="J4" s="55"/>
      <c r="K4" s="55"/>
      <c r="L4" s="55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s="16" customFormat="1" ht="22.5" customHeight="1">
      <c r="A5" s="25">
        <v>1</v>
      </c>
      <c r="B5" s="26" t="s">
        <v>2</v>
      </c>
      <c r="C5" s="26" t="s">
        <v>3</v>
      </c>
      <c r="D5" s="27" t="s">
        <v>1</v>
      </c>
      <c r="E5" s="28">
        <v>36615</v>
      </c>
      <c r="F5" s="29" t="s">
        <v>4</v>
      </c>
      <c r="G5" s="27">
        <v>921</v>
      </c>
      <c r="H5" s="27">
        <v>1100</v>
      </c>
      <c r="I5" s="27">
        <v>2015</v>
      </c>
      <c r="J5" s="30">
        <f>(G5/H5)*100</f>
        <v>83.72727272727273</v>
      </c>
      <c r="K5" s="27">
        <v>874</v>
      </c>
      <c r="L5" s="27">
        <v>1100</v>
      </c>
      <c r="M5" s="27">
        <v>2017</v>
      </c>
      <c r="N5" s="27">
        <v>864</v>
      </c>
      <c r="O5" s="3">
        <f>(N5/L5)*100</f>
        <v>78.54545454545455</v>
      </c>
      <c r="P5" s="27">
        <v>273</v>
      </c>
      <c r="Q5" s="27">
        <v>800</v>
      </c>
      <c r="R5" s="30">
        <f>(P5/Q5)*100</f>
        <v>34.125</v>
      </c>
      <c r="S5" s="30">
        <f>(J5*0.1)</f>
        <v>8.372727272727273</v>
      </c>
      <c r="T5" s="30">
        <f>(O5*0.5)</f>
        <v>39.27272727272727</v>
      </c>
      <c r="U5" s="31">
        <f>P5*40/Q5</f>
        <v>13.65</v>
      </c>
      <c r="V5" s="2">
        <f>(S5+T5+U5)</f>
        <v>61.29545454545455</v>
      </c>
      <c r="W5" s="27" t="s">
        <v>0</v>
      </c>
      <c r="X5" s="26"/>
    </row>
    <row r="6" spans="1:24" s="16" customFormat="1" ht="22.5" customHeight="1">
      <c r="A6" s="25">
        <v>2</v>
      </c>
      <c r="B6" s="26" t="s">
        <v>5</v>
      </c>
      <c r="C6" s="26" t="s">
        <v>6</v>
      </c>
      <c r="D6" s="27" t="s">
        <v>1</v>
      </c>
      <c r="E6" s="28">
        <v>36568</v>
      </c>
      <c r="F6" s="29" t="s">
        <v>7</v>
      </c>
      <c r="G6" s="27">
        <v>943</v>
      </c>
      <c r="H6" s="31">
        <v>1100</v>
      </c>
      <c r="I6" s="31">
        <v>2015</v>
      </c>
      <c r="J6" s="30">
        <f>(G6/H6)*100</f>
        <v>85.72727272727273</v>
      </c>
      <c r="K6" s="27">
        <v>861</v>
      </c>
      <c r="L6" s="31">
        <v>1100</v>
      </c>
      <c r="M6" s="31">
        <v>2017</v>
      </c>
      <c r="N6" s="32">
        <f>IF(W6="MI",K6-10,K6)*1</f>
        <v>851</v>
      </c>
      <c r="O6" s="3">
        <f>(N6/L6)*100</f>
        <v>77.36363636363637</v>
      </c>
      <c r="P6" s="27">
        <v>279</v>
      </c>
      <c r="Q6" s="27">
        <v>800</v>
      </c>
      <c r="R6" s="30">
        <f>(P6/Q6)*100</f>
        <v>34.875</v>
      </c>
      <c r="S6" s="30">
        <f>(J6*0.1)</f>
        <v>8.572727272727274</v>
      </c>
      <c r="T6" s="30">
        <f>(O6*0.5)</f>
        <v>38.68181818181819</v>
      </c>
      <c r="U6" s="31">
        <f>P6*40/Q6</f>
        <v>13.95</v>
      </c>
      <c r="V6" s="2">
        <f>(S6+T6+U6)</f>
        <v>61.20454545454547</v>
      </c>
      <c r="W6" s="27" t="s">
        <v>0</v>
      </c>
      <c r="X6" s="26"/>
    </row>
    <row r="7" s="33" customFormat="1" ht="15"/>
    <row r="8" spans="7:12" s="33" customFormat="1" ht="21">
      <c r="G8" s="56" t="s">
        <v>42</v>
      </c>
      <c r="H8" s="56"/>
      <c r="I8" s="56"/>
      <c r="J8" s="56"/>
      <c r="K8" s="56"/>
      <c r="L8" s="56"/>
    </row>
    <row r="9" spans="7:12" s="33" customFormat="1" ht="18.75">
      <c r="G9" s="48"/>
      <c r="H9" s="48"/>
      <c r="I9" s="48"/>
      <c r="J9" s="48"/>
      <c r="K9" s="48"/>
      <c r="L9" s="48"/>
    </row>
    <row r="10" spans="1:24" s="24" customFormat="1" ht="18" customHeight="1">
      <c r="A10" s="21">
        <v>1</v>
      </c>
      <c r="B10" s="22" t="s">
        <v>8</v>
      </c>
      <c r="C10" s="22" t="s">
        <v>9</v>
      </c>
      <c r="D10" s="21" t="s">
        <v>1</v>
      </c>
      <c r="E10" s="6" t="s">
        <v>10</v>
      </c>
      <c r="F10" s="22" t="s">
        <v>11</v>
      </c>
      <c r="G10" s="22">
        <v>910</v>
      </c>
      <c r="H10" s="23">
        <v>1100</v>
      </c>
      <c r="I10" s="23">
        <v>2015</v>
      </c>
      <c r="J10" s="3">
        <f>(G10/H10)*100</f>
        <v>82.72727272727273</v>
      </c>
      <c r="K10" s="22">
        <v>870</v>
      </c>
      <c r="L10" s="23">
        <v>1100</v>
      </c>
      <c r="M10" s="23">
        <v>2017</v>
      </c>
      <c r="N10" s="23">
        <f>IF(W10="MI",K10-10,K10)</f>
        <v>870</v>
      </c>
      <c r="O10" s="3">
        <f>(N10/L10)*100</f>
        <v>79.0909090909091</v>
      </c>
      <c r="P10" s="21">
        <v>334</v>
      </c>
      <c r="Q10" s="21">
        <v>800</v>
      </c>
      <c r="R10" s="3">
        <f>(P10/Q10)*100</f>
        <v>41.75</v>
      </c>
      <c r="S10" s="3">
        <f>(J10*0.1)</f>
        <v>8.272727272727273</v>
      </c>
      <c r="T10" s="3">
        <f>(O10*0.5)</f>
        <v>39.54545454545455</v>
      </c>
      <c r="U10" s="23">
        <f>P10*40/Q10</f>
        <v>16.7</v>
      </c>
      <c r="V10" s="3">
        <f>(S10+T10+U10)</f>
        <v>64.51818181818182</v>
      </c>
      <c r="W10" s="21"/>
      <c r="X10" s="22"/>
    </row>
    <row r="11" spans="1:24" s="24" customFormat="1" ht="18" customHeight="1">
      <c r="A11" s="21">
        <v>2</v>
      </c>
      <c r="B11" s="22" t="s">
        <v>12</v>
      </c>
      <c r="C11" s="22" t="s">
        <v>13</v>
      </c>
      <c r="D11" s="21" t="s">
        <v>1</v>
      </c>
      <c r="E11" s="6" t="s">
        <v>14</v>
      </c>
      <c r="F11" s="34" t="s">
        <v>15</v>
      </c>
      <c r="G11" s="22">
        <v>995</v>
      </c>
      <c r="H11" s="23">
        <v>1100</v>
      </c>
      <c r="I11" s="23">
        <v>2015</v>
      </c>
      <c r="J11" s="3">
        <f>(G11/H11)*100</f>
        <v>90.45454545454545</v>
      </c>
      <c r="K11" s="22">
        <v>905</v>
      </c>
      <c r="L11" s="23">
        <v>1100</v>
      </c>
      <c r="M11" s="23">
        <v>2017</v>
      </c>
      <c r="N11" s="23">
        <f>IF(W11="MI",K11-10,K11)</f>
        <v>905</v>
      </c>
      <c r="O11" s="3">
        <f>(N11/L11)*100</f>
        <v>82.27272727272728</v>
      </c>
      <c r="P11" s="21">
        <v>282</v>
      </c>
      <c r="Q11" s="21">
        <v>800</v>
      </c>
      <c r="R11" s="3">
        <f>(P11/Q11)*100</f>
        <v>35.25</v>
      </c>
      <c r="S11" s="3">
        <f>(J11*0.1)</f>
        <v>9.045454545454545</v>
      </c>
      <c r="T11" s="3">
        <f>(O11*0.5)</f>
        <v>41.13636363636364</v>
      </c>
      <c r="U11" s="23">
        <f>P11*40/Q11</f>
        <v>14.1</v>
      </c>
      <c r="V11" s="3">
        <f>(S11+T11+U11)</f>
        <v>64.28181818181818</v>
      </c>
      <c r="W11" s="21"/>
      <c r="X11" s="22"/>
    </row>
    <row r="12" spans="1:24" s="24" customFormat="1" ht="24.75" customHeight="1">
      <c r="A12" s="21">
        <v>3</v>
      </c>
      <c r="B12" s="34" t="s">
        <v>16</v>
      </c>
      <c r="C12" s="34" t="s">
        <v>17</v>
      </c>
      <c r="D12" s="23" t="s">
        <v>1</v>
      </c>
      <c r="E12" s="6" t="s">
        <v>18</v>
      </c>
      <c r="F12" s="34" t="s">
        <v>19</v>
      </c>
      <c r="G12" s="22">
        <v>961</v>
      </c>
      <c r="H12" s="23">
        <v>1100</v>
      </c>
      <c r="I12" s="23">
        <v>2015</v>
      </c>
      <c r="J12" s="3">
        <f>(G12/H12)*100</f>
        <v>87.36363636363636</v>
      </c>
      <c r="K12" s="22">
        <v>888</v>
      </c>
      <c r="L12" s="23">
        <v>1100</v>
      </c>
      <c r="M12" s="23">
        <v>2017</v>
      </c>
      <c r="N12" s="23">
        <f>IF(W12="MI",K12-10,K12)</f>
        <v>878</v>
      </c>
      <c r="O12" s="3">
        <f>(N12/L12)*100</f>
        <v>79.81818181818183</v>
      </c>
      <c r="P12" s="21">
        <v>305</v>
      </c>
      <c r="Q12" s="21">
        <v>800</v>
      </c>
      <c r="R12" s="3">
        <f>(P12/Q12)*100</f>
        <v>38.125</v>
      </c>
      <c r="S12" s="3">
        <f>(J12*0.1)</f>
        <v>8.736363636363636</v>
      </c>
      <c r="T12" s="3">
        <f>(O12*0.5)</f>
        <v>39.909090909090914</v>
      </c>
      <c r="U12" s="23">
        <f>P12*40/Q12</f>
        <v>15.25</v>
      </c>
      <c r="V12" s="3">
        <f>(S12+T12+U12)</f>
        <v>63.89545454545455</v>
      </c>
      <c r="W12" s="21" t="s">
        <v>0</v>
      </c>
      <c r="X12" s="22"/>
    </row>
    <row r="13" s="33" customFormat="1" ht="15"/>
    <row r="14" spans="7:11" s="33" customFormat="1" ht="21">
      <c r="G14" s="56" t="s">
        <v>41</v>
      </c>
      <c r="H14" s="56"/>
      <c r="I14" s="56"/>
      <c r="J14" s="56"/>
      <c r="K14" s="56"/>
    </row>
    <row r="15" spans="7:11" s="33" customFormat="1" ht="18.75">
      <c r="G15" s="48"/>
      <c r="H15" s="48"/>
      <c r="I15" s="48"/>
      <c r="J15" s="48"/>
      <c r="K15" s="48"/>
    </row>
    <row r="16" spans="1:24" s="11" customFormat="1" ht="24" customHeight="1">
      <c r="A16" s="4">
        <v>1</v>
      </c>
      <c r="B16" s="5" t="s">
        <v>20</v>
      </c>
      <c r="C16" s="5" t="s">
        <v>21</v>
      </c>
      <c r="D16" s="5" t="s">
        <v>22</v>
      </c>
      <c r="E16" s="6" t="s">
        <v>23</v>
      </c>
      <c r="F16" s="5" t="s">
        <v>24</v>
      </c>
      <c r="G16" s="7">
        <v>916</v>
      </c>
      <c r="H16" s="8">
        <v>1100</v>
      </c>
      <c r="I16" s="8">
        <v>2014</v>
      </c>
      <c r="J16" s="9">
        <f>(G16/H16)*100</f>
        <v>83.27272727272728</v>
      </c>
      <c r="K16" s="7">
        <v>858</v>
      </c>
      <c r="L16" s="8">
        <v>1100</v>
      </c>
      <c r="M16" s="8">
        <v>2016</v>
      </c>
      <c r="N16" s="8">
        <f>IF(W16="MI",K16-10,K16)*1</f>
        <v>858</v>
      </c>
      <c r="O16" s="9">
        <f>(N16/L16)*100</f>
        <v>78</v>
      </c>
      <c r="P16" s="4">
        <v>339</v>
      </c>
      <c r="Q16" s="4">
        <v>800</v>
      </c>
      <c r="R16" s="9">
        <f>(P16/Q16)*100</f>
        <v>42.375</v>
      </c>
      <c r="S16" s="9">
        <f>(J16*0.1)</f>
        <v>8.327272727272728</v>
      </c>
      <c r="T16" s="9">
        <f>(O16*0.5)</f>
        <v>39</v>
      </c>
      <c r="U16" s="8">
        <f>P16*40/Q16</f>
        <v>16.95</v>
      </c>
      <c r="V16" s="9">
        <f>(S16+T16+U16)</f>
        <v>64.27727272727273</v>
      </c>
      <c r="W16" s="10">
        <v>0</v>
      </c>
      <c r="X16" s="5" t="s">
        <v>25</v>
      </c>
    </row>
    <row r="17" spans="1:24" s="11" customFormat="1" ht="18" customHeight="1">
      <c r="A17" s="4">
        <v>2</v>
      </c>
      <c r="B17" s="35" t="s">
        <v>26</v>
      </c>
      <c r="C17" s="35" t="s">
        <v>27</v>
      </c>
      <c r="D17" s="35" t="s">
        <v>1</v>
      </c>
      <c r="E17" s="36">
        <v>35979</v>
      </c>
      <c r="F17" s="35" t="s">
        <v>28</v>
      </c>
      <c r="G17" s="12">
        <v>945</v>
      </c>
      <c r="H17" s="8">
        <v>1100</v>
      </c>
      <c r="I17" s="8">
        <v>2015</v>
      </c>
      <c r="J17" s="9">
        <f>(G17/H17)*100</f>
        <v>85.9090909090909</v>
      </c>
      <c r="K17" s="12">
        <v>929</v>
      </c>
      <c r="L17" s="8">
        <v>1100</v>
      </c>
      <c r="M17" s="8">
        <v>2017</v>
      </c>
      <c r="N17" s="14">
        <f>IF(W17="MI",K17-10,K17)*1</f>
        <v>929</v>
      </c>
      <c r="O17" s="9">
        <f>(N17/L17)*100</f>
        <v>84.45454545454545</v>
      </c>
      <c r="P17" s="15">
        <v>264</v>
      </c>
      <c r="Q17" s="15">
        <v>800</v>
      </c>
      <c r="R17" s="9">
        <f>(P17/Q17)*100</f>
        <v>33</v>
      </c>
      <c r="S17" s="9">
        <f>(J17*0.1)</f>
        <v>8.590909090909092</v>
      </c>
      <c r="T17" s="9">
        <f>(O17*0.5)</f>
        <v>42.22727272727273</v>
      </c>
      <c r="U17" s="8">
        <f>P17*40/Q17</f>
        <v>13.2</v>
      </c>
      <c r="V17" s="9">
        <f>(S17+T17+U17)</f>
        <v>64.01818181818182</v>
      </c>
      <c r="W17" s="37">
        <v>0</v>
      </c>
      <c r="X17" s="35"/>
    </row>
    <row r="18" s="33" customFormat="1" ht="15"/>
    <row r="19" spans="7:11" s="33" customFormat="1" ht="21">
      <c r="G19" s="57" t="s">
        <v>43</v>
      </c>
      <c r="H19" s="57"/>
      <c r="I19" s="57"/>
      <c r="J19" s="57"/>
      <c r="K19" s="57"/>
    </row>
    <row r="20" s="33" customFormat="1" ht="15"/>
    <row r="21" spans="1:43" s="17" customFormat="1" ht="23.25" customHeight="1">
      <c r="A21" s="4">
        <v>1</v>
      </c>
      <c r="B21" s="12" t="s">
        <v>29</v>
      </c>
      <c r="C21" s="12" t="s">
        <v>30</v>
      </c>
      <c r="D21" s="12" t="s">
        <v>1</v>
      </c>
      <c r="E21" s="13">
        <v>36802</v>
      </c>
      <c r="F21" s="12" t="s">
        <v>4</v>
      </c>
      <c r="G21" s="12">
        <v>859</v>
      </c>
      <c r="H21" s="8">
        <v>1100</v>
      </c>
      <c r="I21" s="8">
        <v>2016</v>
      </c>
      <c r="J21" s="9">
        <f>(G21/H21)*100</f>
        <v>78.0909090909091</v>
      </c>
      <c r="K21" s="12">
        <v>806</v>
      </c>
      <c r="L21" s="8">
        <v>1100</v>
      </c>
      <c r="M21" s="8">
        <v>2018</v>
      </c>
      <c r="N21" s="14">
        <f>IF(Y21="MI",K21-10,K21)*1</f>
        <v>806</v>
      </c>
      <c r="O21" s="9">
        <f>(N21/L21)*100</f>
        <v>73.27272727272728</v>
      </c>
      <c r="P21" s="15">
        <v>18</v>
      </c>
      <c r="Q21" s="15">
        <v>800</v>
      </c>
      <c r="R21" s="9">
        <f>(P21/Q21)*100</f>
        <v>2.25</v>
      </c>
      <c r="S21" s="9">
        <f>(J21*0.1)</f>
        <v>7.8090909090909095</v>
      </c>
      <c r="T21" s="9">
        <f>(O21*0.5)</f>
        <v>36.63636363636364</v>
      </c>
      <c r="U21" s="8">
        <f>P21*40/Q21</f>
        <v>0.9</v>
      </c>
      <c r="V21" s="8"/>
      <c r="W21" s="9">
        <f>(S21+T21+U21+V21)</f>
        <v>45.34545454545455</v>
      </c>
      <c r="X21" s="15"/>
      <c r="Y21" s="15"/>
      <c r="Z21" s="12" t="s">
        <v>25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" customFormat="1" ht="23.25" customHeight="1">
      <c r="A22" s="4">
        <v>2</v>
      </c>
      <c r="B22" s="18" t="s">
        <v>31</v>
      </c>
      <c r="C22" s="18" t="s">
        <v>32</v>
      </c>
      <c r="D22" s="18" t="s">
        <v>1</v>
      </c>
      <c r="E22" s="19" t="s">
        <v>33</v>
      </c>
      <c r="F22" s="18" t="s">
        <v>4</v>
      </c>
      <c r="G22" s="7">
        <v>910</v>
      </c>
      <c r="H22" s="8">
        <v>1100</v>
      </c>
      <c r="I22" s="8">
        <v>2016</v>
      </c>
      <c r="J22" s="9">
        <f>(G22/H22)*100</f>
        <v>82.72727272727273</v>
      </c>
      <c r="K22" s="7">
        <v>752</v>
      </c>
      <c r="L22" s="8">
        <v>1100</v>
      </c>
      <c r="M22" s="8">
        <v>2018</v>
      </c>
      <c r="N22" s="8">
        <f>IF(Y22="MI",K22-10,K22)*1</f>
        <v>752</v>
      </c>
      <c r="O22" s="9">
        <f>(N22/L22)*100</f>
        <v>68.36363636363636</v>
      </c>
      <c r="P22" s="4">
        <v>39</v>
      </c>
      <c r="Q22" s="4">
        <v>800</v>
      </c>
      <c r="R22" s="9">
        <f>(P22/Q22)*100</f>
        <v>4.875</v>
      </c>
      <c r="S22" s="9">
        <f>(J22*0.1)</f>
        <v>8.272727272727273</v>
      </c>
      <c r="T22" s="9">
        <f>(O22*0.5)</f>
        <v>34.18181818181818</v>
      </c>
      <c r="U22" s="8">
        <f>P22*40/Q22</f>
        <v>1.95</v>
      </c>
      <c r="V22" s="8"/>
      <c r="W22" s="9">
        <f>(S22+T22+U22+V22)</f>
        <v>44.404545454545456</v>
      </c>
      <c r="X22" s="4"/>
      <c r="Y22" s="4"/>
      <c r="Z22" s="7" t="s">
        <v>25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26" s="45" customFormat="1" ht="23.25" customHeight="1">
      <c r="A23" s="25">
        <v>3</v>
      </c>
      <c r="B23" s="38" t="s">
        <v>34</v>
      </c>
      <c r="C23" s="38" t="s">
        <v>35</v>
      </c>
      <c r="D23" s="38" t="s">
        <v>1</v>
      </c>
      <c r="E23" s="39" t="s">
        <v>36</v>
      </c>
      <c r="F23" s="38" t="s">
        <v>4</v>
      </c>
      <c r="G23" s="40">
        <v>660</v>
      </c>
      <c r="H23" s="41">
        <v>900</v>
      </c>
      <c r="I23" s="41">
        <v>2008</v>
      </c>
      <c r="J23" s="42">
        <f>(G23/H23)*100</f>
        <v>73.33333333333333</v>
      </c>
      <c r="K23" s="40">
        <v>752</v>
      </c>
      <c r="L23" s="41">
        <v>1100</v>
      </c>
      <c r="M23" s="41">
        <v>2011</v>
      </c>
      <c r="N23" s="43">
        <f>IF(Y23="MI",K23-10,K23)*1</f>
        <v>752</v>
      </c>
      <c r="O23" s="9">
        <f>(N23/L23)*100</f>
        <v>68.36363636363636</v>
      </c>
      <c r="P23" s="44">
        <v>50</v>
      </c>
      <c r="Q23" s="44">
        <v>800</v>
      </c>
      <c r="R23" s="42">
        <f>(P23/Q23)*100</f>
        <v>6.25</v>
      </c>
      <c r="S23" s="42">
        <f>(J23*0.1)</f>
        <v>7.333333333333333</v>
      </c>
      <c r="T23" s="42">
        <f>(O23*0.5)</f>
        <v>34.18181818181818</v>
      </c>
      <c r="U23" s="41">
        <f>P23*40/Q23</f>
        <v>2.5</v>
      </c>
      <c r="V23" s="41"/>
      <c r="W23" s="20">
        <f>(S23+T23+U23+V23)</f>
        <v>44.015151515151516</v>
      </c>
      <c r="X23" s="44"/>
      <c r="Y23" s="44"/>
      <c r="Z23" s="40"/>
    </row>
    <row r="24" spans="1:26" s="45" customFormat="1" ht="23.25" customHeight="1">
      <c r="A24" s="25">
        <v>4</v>
      </c>
      <c r="B24" s="46" t="s">
        <v>37</v>
      </c>
      <c r="C24" s="46" t="s">
        <v>38</v>
      </c>
      <c r="D24" s="46" t="s">
        <v>1</v>
      </c>
      <c r="E24" s="47" t="s">
        <v>39</v>
      </c>
      <c r="F24" s="46" t="s">
        <v>40</v>
      </c>
      <c r="G24" s="40">
        <v>809</v>
      </c>
      <c r="H24" s="41">
        <v>1100</v>
      </c>
      <c r="I24" s="41">
        <v>2015</v>
      </c>
      <c r="J24" s="42">
        <f>(G24/H24)*100</f>
        <v>73.54545454545455</v>
      </c>
      <c r="K24" s="40">
        <v>731</v>
      </c>
      <c r="L24" s="41">
        <v>1100</v>
      </c>
      <c r="M24" s="41">
        <v>2017</v>
      </c>
      <c r="N24" s="43">
        <f>IF(Y24="MI",K24-10,K24)*1</f>
        <v>731</v>
      </c>
      <c r="O24" s="9">
        <f>(N24/L24)*100</f>
        <v>66.45454545454545</v>
      </c>
      <c r="P24" s="44">
        <v>68</v>
      </c>
      <c r="Q24" s="44">
        <v>800</v>
      </c>
      <c r="R24" s="42">
        <f>(P24/Q24)*100</f>
        <v>8.5</v>
      </c>
      <c r="S24" s="42">
        <f>(J24*0.1)</f>
        <v>7.354545454545455</v>
      </c>
      <c r="T24" s="42">
        <f>(O24*0.5)</f>
        <v>33.22727272727273</v>
      </c>
      <c r="U24" s="41">
        <f>P24*40/Q24</f>
        <v>3.4</v>
      </c>
      <c r="V24" s="41"/>
      <c r="W24" s="20">
        <f>(S24+T24+U24+V24)</f>
        <v>43.98181818181818</v>
      </c>
      <c r="X24" s="44"/>
      <c r="Y24" s="44"/>
      <c r="Z24" s="40"/>
    </row>
    <row r="25" s="33" customFormat="1" ht="15"/>
    <row r="26" s="33" customFormat="1" ht="15"/>
    <row r="27" s="33" customFormat="1" ht="15"/>
  </sheetData>
  <sheetProtection/>
  <mergeCells count="6">
    <mergeCell ref="C1:S1"/>
    <mergeCell ref="A2:X2"/>
    <mergeCell ref="G4:L4"/>
    <mergeCell ref="G8:L8"/>
    <mergeCell ref="G14:K14"/>
    <mergeCell ref="G19:K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2018-10-16T03:50:12Z</cp:lastPrinted>
  <dcterms:created xsi:type="dcterms:W3CDTF">2014-08-19T08:04:14Z</dcterms:created>
  <dcterms:modified xsi:type="dcterms:W3CDTF">2018-10-26T03:40:00Z</dcterms:modified>
  <cp:category/>
  <cp:version/>
  <cp:contentType/>
  <cp:contentStatus/>
</cp:coreProperties>
</file>