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20730" windowHeight="11640" tabRatio="802" activeTab="0"/>
  </bookViews>
  <sheets>
    <sheet name="combine 5th  merit list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<sst xmlns="http://schemas.openxmlformats.org/spreadsheetml/2006/main" count="79" uniqueCount="52">
  <si>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MI</t>
  </si>
  <si>
    <t>M</t>
  </si>
  <si>
    <t>Peshawar</t>
  </si>
  <si>
    <t>F</t>
  </si>
  <si>
    <t xml:space="preserve">                    Dental Technology</t>
  </si>
  <si>
    <t xml:space="preserve">       Cardiology Technology</t>
  </si>
  <si>
    <t xml:space="preserve">                      Dialysis Technology</t>
  </si>
  <si>
    <t>ABDUR REHMAN</t>
  </si>
  <si>
    <t>ALMAR SYED</t>
  </si>
  <si>
    <t>HANGU</t>
  </si>
  <si>
    <t>FAISAL ARSALA</t>
  </si>
  <si>
    <t>ARSALA KHAN</t>
  </si>
  <si>
    <t>PESHAWAR</t>
  </si>
  <si>
    <t>Muhammad Abbas Ahmad</t>
  </si>
  <si>
    <t>Zahoor Ahmad</t>
  </si>
  <si>
    <t>31-03-2001</t>
  </si>
  <si>
    <t>ICU Technology</t>
  </si>
  <si>
    <t xml:space="preserve">                                                     5TH COMBINE MERIT LIST FOR BS PARAMEDICS FALL ,2018 </t>
  </si>
  <si>
    <t xml:space="preserve">                            All the selected candidates are here by directed to submit  their  Admission fee Rs.39800/- on or before 01-11-2018, positively. </t>
  </si>
  <si>
    <t>SABA HAMDULLAH</t>
  </si>
  <si>
    <t>HAMDULLAH</t>
  </si>
  <si>
    <t>NOWSHEHRA</t>
  </si>
  <si>
    <t>Sajid wahab</t>
  </si>
  <si>
    <t>Fazali wahab</t>
  </si>
  <si>
    <t>swat</t>
  </si>
  <si>
    <t>Rahat shah</t>
  </si>
  <si>
    <t>Tawas khan</t>
  </si>
  <si>
    <t>14-08-2000</t>
  </si>
  <si>
    <t>Muhammad Awais Wazir</t>
  </si>
  <si>
    <t>Attaullah jan</t>
  </si>
  <si>
    <t>NWA</t>
  </si>
  <si>
    <t>Tajda Naseem</t>
  </si>
  <si>
    <t>Naseem khan</t>
  </si>
  <si>
    <t>14-02-1999</t>
  </si>
  <si>
    <t>FR Peshawar</t>
  </si>
  <si>
    <t>Saood Faisal</t>
  </si>
  <si>
    <t>Abdul khaliq</t>
  </si>
  <si>
    <t>Bajaur</t>
  </si>
  <si>
    <t>Muhammad Mohsin</t>
  </si>
  <si>
    <t xml:space="preserve">Rafi ud din </t>
  </si>
  <si>
    <t>15/4/1998</t>
  </si>
  <si>
    <t>Shangla</t>
  </si>
  <si>
    <t xml:space="preserve">Salman Khan </t>
  </si>
  <si>
    <t xml:space="preserve">Bakhtiar </t>
  </si>
  <si>
    <t>Buner</t>
  </si>
  <si>
    <t>MUHAMMAD AMAD</t>
  </si>
  <si>
    <t>NISAR MUHAMMAD</t>
  </si>
  <si>
    <t>AMJAD ISLAM</t>
  </si>
  <si>
    <t>ABBAS</t>
  </si>
  <si>
    <t>BUNER</t>
  </si>
  <si>
    <t xml:space="preserve">         MLT Technology</t>
  </si>
  <si>
    <t>Selected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</si>
</sst>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dd/mm/yyyy;@"/>
    <numFmt numFmtId="173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 horizontal="center" wrapText="1"/>
    </xf>
    <xf numFmtId="14" fontId="18" fillId="33" borderId="10" xfId="0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0" fontId="18" fillId="33" borderId="0" xfId="0" applyFont="1" applyFill="1" applyAlignment="1">
      <alignment/>
    </xf>
    <xf numFmtId="0" fontId="39" fillId="0" borderId="0" xfId="0" applyFont="1" applyAlignment="1">
      <alignment/>
    </xf>
    <xf numFmtId="0" fontId="18" fillId="33" borderId="1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center" vertical="center" textRotation="90" wrapText="1"/>
    </xf>
    <xf numFmtId="0" fontId="18" fillId="33" borderId="0" xfId="0" applyFont="1" applyFill="1" applyBorder="1" applyAlignment="1">
      <alignment horizontal="left" vertical="center" textRotation="90" wrapText="1"/>
    </xf>
    <xf numFmtId="0" fontId="18" fillId="33" borderId="0" xfId="0" applyFont="1" applyFill="1" applyBorder="1" applyAlignment="1">
      <alignment horizontal="left" vertical="center" textRotation="90"/>
    </xf>
    <xf numFmtId="0" fontId="18" fillId="33" borderId="0" xfId="0" applyFont="1" applyFill="1" applyBorder="1" applyAlignment="1">
      <alignment vertical="center" textRotation="90" wrapText="1"/>
    </xf>
    <xf numFmtId="0" fontId="19" fillId="33" borderId="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14" fontId="42" fillId="0" borderId="10" xfId="0" applyNumberFormat="1" applyFont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/>
    </xf>
    <xf numFmtId="14" fontId="42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172" fontId="42" fillId="33" borderId="10" xfId="0" applyNumberFormat="1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center"/>
    </xf>
    <xf numFmtId="14" fontId="23" fillId="33" borderId="10" xfId="0" applyNumberFormat="1" applyFont="1" applyFill="1" applyBorder="1" applyAlignment="1">
      <alignment horizontal="left"/>
    </xf>
    <xf numFmtId="0" fontId="23" fillId="33" borderId="10" xfId="0" applyFont="1" applyFill="1" applyBorder="1" applyAlignment="1">
      <alignment vertical="center"/>
    </xf>
    <xf numFmtId="0" fontId="23" fillId="33" borderId="0" xfId="0" applyFont="1" applyFill="1" applyAlignment="1">
      <alignment/>
    </xf>
    <xf numFmtId="0" fontId="23" fillId="33" borderId="10" xfId="0" applyFont="1" applyFill="1" applyBorder="1" applyAlignment="1">
      <alignment horizontal="left" vertical="center" wrapText="1"/>
    </xf>
    <xf numFmtId="14" fontId="23" fillId="33" borderId="10" xfId="0" applyNumberFormat="1" applyFont="1" applyFill="1" applyBorder="1" applyAlignment="1">
      <alignment horizontal="left" vertical="center"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 wrapText="1"/>
    </xf>
    <xf numFmtId="2" fontId="23" fillId="33" borderId="10" xfId="0" applyNumberFormat="1" applyFont="1" applyFill="1" applyBorder="1" applyAlignment="1">
      <alignment horizontal="center" wrapText="1"/>
    </xf>
    <xf numFmtId="0" fontId="23" fillId="33" borderId="0" xfId="0" applyFont="1" applyFill="1" applyAlignment="1">
      <alignment/>
    </xf>
    <xf numFmtId="0" fontId="23" fillId="33" borderId="10" xfId="0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center" wrapText="1"/>
    </xf>
    <xf numFmtId="14" fontId="23" fillId="33" borderId="0" xfId="0" applyNumberFormat="1" applyFont="1" applyFill="1" applyBorder="1" applyAlignment="1">
      <alignment horizontal="left"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 wrapText="1"/>
    </xf>
    <xf numFmtId="2" fontId="23" fillId="33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21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 wrapText="1"/>
    </xf>
    <xf numFmtId="0" fontId="21" fillId="33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C40" sqref="C40"/>
    </sheetView>
  </sheetViews>
  <sheetFormatPr defaultColWidth="9.140625" defaultRowHeight="15"/>
  <cols>
    <col min="1" max="1" width="7.00390625" style="0" customWidth="1"/>
    <col min="2" max="2" width="20.28125" style="0" customWidth="1"/>
    <col min="3" max="3" width="18.421875" style="0" customWidth="1"/>
    <col min="5" max="5" width="10.140625" style="0" bestFit="1" customWidth="1"/>
    <col min="6" max="6" width="12.28125" style="0" customWidth="1"/>
    <col min="7" max="23" width="9.28125" style="0" bestFit="1" customWidth="1"/>
    <col min="24" max="24" width="26.421875" style="0" customWidth="1"/>
  </cols>
  <sheetData>
    <row r="1" spans="1:24" ht="21">
      <c r="A1" s="1"/>
      <c r="B1" s="1"/>
      <c r="C1" s="60" t="s">
        <v>17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1"/>
      <c r="U1" s="1"/>
      <c r="V1" s="1"/>
      <c r="W1" s="1"/>
      <c r="X1" s="1"/>
    </row>
    <row r="2" spans="1:24" ht="21">
      <c r="A2" s="6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s="14" customFormat="1" ht="12">
      <c r="A3" s="10"/>
      <c r="B3" s="11"/>
      <c r="C3" s="12"/>
      <c r="D3" s="11"/>
      <c r="E3" s="11"/>
      <c r="F3" s="1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1" customFormat="1" ht="31.5" customHeight="1">
      <c r="A4" s="10"/>
      <c r="B4" s="11"/>
      <c r="C4" s="12"/>
      <c r="D4" s="11"/>
      <c r="E4" s="11"/>
      <c r="F4" s="13"/>
      <c r="G4" s="62" t="s">
        <v>50</v>
      </c>
      <c r="H4" s="62"/>
      <c r="I4" s="62"/>
      <c r="J4" s="62"/>
      <c r="K4" s="62"/>
      <c r="L4" s="62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42" customFormat="1" ht="33.75" customHeight="1">
      <c r="A5" s="39">
        <v>1</v>
      </c>
      <c r="B5" s="26" t="s">
        <v>45</v>
      </c>
      <c r="C5" s="26" t="s">
        <v>46</v>
      </c>
      <c r="D5" s="26" t="s">
        <v>1</v>
      </c>
      <c r="E5" s="40">
        <v>36716</v>
      </c>
      <c r="F5" s="26" t="s">
        <v>12</v>
      </c>
      <c r="G5" s="41">
        <v>914</v>
      </c>
      <c r="H5" s="34">
        <v>1100</v>
      </c>
      <c r="I5" s="34">
        <v>2016</v>
      </c>
      <c r="J5" s="23">
        <f>(G5/H5)*100</f>
        <v>83.0909090909091</v>
      </c>
      <c r="K5" s="41">
        <v>855</v>
      </c>
      <c r="L5" s="34">
        <v>1100</v>
      </c>
      <c r="M5" s="34">
        <v>2018</v>
      </c>
      <c r="N5" s="34">
        <f>IF(W5="MI",K5-10,K5)</f>
        <v>855</v>
      </c>
      <c r="O5" s="23">
        <f>(N5/L5)*100</f>
        <v>77.72727272727272</v>
      </c>
      <c r="P5" s="30">
        <v>204</v>
      </c>
      <c r="Q5" s="30">
        <v>800</v>
      </c>
      <c r="R5" s="23">
        <f>(P5/Q5)*100</f>
        <v>25.5</v>
      </c>
      <c r="S5" s="23">
        <f>(J5*0.1)</f>
        <v>8.30909090909091</v>
      </c>
      <c r="T5" s="23">
        <f>(O5*0.5)</f>
        <v>38.86363636363636</v>
      </c>
      <c r="U5" s="34">
        <f>P5*40/Q5</f>
        <v>10.2</v>
      </c>
      <c r="V5" s="23">
        <f>(S5+T5+U5)</f>
        <v>57.372727272727275</v>
      </c>
      <c r="W5" s="30">
        <v>0</v>
      </c>
      <c r="X5" s="26" t="s">
        <v>51</v>
      </c>
    </row>
    <row r="6" spans="1:24" s="42" customFormat="1" ht="33.75" customHeight="1">
      <c r="A6" s="39">
        <v>2</v>
      </c>
      <c r="B6" s="26" t="s">
        <v>47</v>
      </c>
      <c r="C6" s="26" t="s">
        <v>48</v>
      </c>
      <c r="D6" s="43" t="s">
        <v>1</v>
      </c>
      <c r="E6" s="44">
        <v>35434</v>
      </c>
      <c r="F6" s="43" t="s">
        <v>49</v>
      </c>
      <c r="G6" s="41">
        <v>977</v>
      </c>
      <c r="H6" s="34">
        <v>1100</v>
      </c>
      <c r="I6" s="34">
        <v>2014</v>
      </c>
      <c r="J6" s="23">
        <f>(G6/H6)*100</f>
        <v>88.81818181818181</v>
      </c>
      <c r="K6" s="41">
        <v>871</v>
      </c>
      <c r="L6" s="34">
        <v>1100</v>
      </c>
      <c r="M6" s="34">
        <v>2016</v>
      </c>
      <c r="N6" s="34">
        <f>IF(W6="MI",K6-10,K6)</f>
        <v>871</v>
      </c>
      <c r="O6" s="23">
        <f>(N6/L6)*100</f>
        <v>79.18181818181819</v>
      </c>
      <c r="P6" s="30">
        <v>175</v>
      </c>
      <c r="Q6" s="30">
        <v>800</v>
      </c>
      <c r="R6" s="23">
        <f>(P6/Q6)*100</f>
        <v>21.875</v>
      </c>
      <c r="S6" s="23">
        <f>(J6*0.1)</f>
        <v>8.881818181818181</v>
      </c>
      <c r="T6" s="23">
        <f>(O6*0.5)</f>
        <v>39.59090909090909</v>
      </c>
      <c r="U6" s="34">
        <f>P6*40/Q6</f>
        <v>8.75</v>
      </c>
      <c r="V6" s="23">
        <f>(S6+T6+U6)</f>
        <v>57.222727272727276</v>
      </c>
      <c r="W6" s="30">
        <v>0</v>
      </c>
      <c r="X6" s="26" t="s">
        <v>51</v>
      </c>
    </row>
    <row r="7" spans="1:24" s="42" customFormat="1" ht="33.75" customHeight="1">
      <c r="A7" s="50"/>
      <c r="B7" s="51"/>
      <c r="C7" s="51"/>
      <c r="D7" s="52"/>
      <c r="E7" s="53"/>
      <c r="F7" s="52"/>
      <c r="G7" s="54"/>
      <c r="H7" s="55"/>
      <c r="I7" s="55"/>
      <c r="J7" s="56"/>
      <c r="K7" s="54"/>
      <c r="L7" s="55"/>
      <c r="M7" s="55"/>
      <c r="N7" s="55"/>
      <c r="O7" s="56"/>
      <c r="P7" s="57"/>
      <c r="Q7" s="57"/>
      <c r="R7" s="56"/>
      <c r="S7" s="56"/>
      <c r="T7" s="56"/>
      <c r="U7" s="55"/>
      <c r="V7" s="56"/>
      <c r="W7" s="57"/>
      <c r="X7" s="51"/>
    </row>
    <row r="8" spans="7:12" s="8" customFormat="1" ht="21">
      <c r="G8" s="63" t="s">
        <v>5</v>
      </c>
      <c r="H8" s="63"/>
      <c r="I8" s="63"/>
      <c r="J8" s="63"/>
      <c r="K8" s="63"/>
      <c r="L8" s="63"/>
    </row>
    <row r="9" spans="7:12" s="8" customFormat="1" ht="21">
      <c r="G9" s="15"/>
      <c r="H9" s="15"/>
      <c r="I9" s="15"/>
      <c r="J9" s="15"/>
      <c r="K9" s="15"/>
      <c r="L9" s="15"/>
    </row>
    <row r="10" spans="1:24" s="48" customFormat="1" ht="27.75" customHeight="1">
      <c r="A10" s="39">
        <v>1</v>
      </c>
      <c r="B10" s="45" t="s">
        <v>25</v>
      </c>
      <c r="C10" s="45" t="s">
        <v>26</v>
      </c>
      <c r="D10" s="39" t="s">
        <v>1</v>
      </c>
      <c r="E10" s="40" t="s">
        <v>27</v>
      </c>
      <c r="F10" s="45" t="s">
        <v>2</v>
      </c>
      <c r="G10" s="45">
        <v>989</v>
      </c>
      <c r="H10" s="46">
        <v>1100</v>
      </c>
      <c r="I10" s="46">
        <v>2016</v>
      </c>
      <c r="J10" s="47">
        <f>(G10/H10)*100</f>
        <v>89.9090909090909</v>
      </c>
      <c r="K10" s="45">
        <v>911</v>
      </c>
      <c r="L10" s="46">
        <v>1100</v>
      </c>
      <c r="M10" s="46">
        <v>2018</v>
      </c>
      <c r="N10" s="46">
        <f>IF(W10="MI",K10-10,K10)</f>
        <v>911</v>
      </c>
      <c r="O10" s="47">
        <f>(N10/L10)*100</f>
        <v>82.81818181818181</v>
      </c>
      <c r="P10" s="39">
        <v>268</v>
      </c>
      <c r="Q10" s="39">
        <v>800</v>
      </c>
      <c r="R10" s="47">
        <f>(P10/Q10)*100</f>
        <v>33.5</v>
      </c>
      <c r="S10" s="47">
        <f>(J10*0.1)</f>
        <v>8.99090909090909</v>
      </c>
      <c r="T10" s="47">
        <f>(O10*0.5)</f>
        <v>41.40909090909091</v>
      </c>
      <c r="U10" s="46">
        <f>P10*40/Q10</f>
        <v>13.4</v>
      </c>
      <c r="V10" s="47">
        <f>(S10+T10+U10)</f>
        <v>63.8</v>
      </c>
      <c r="W10" s="39"/>
      <c r="X10" s="26" t="s">
        <v>51</v>
      </c>
    </row>
    <row r="11" spans="1:24" s="48" customFormat="1" ht="27.75" customHeight="1">
      <c r="A11" s="39">
        <v>2</v>
      </c>
      <c r="B11" s="49" t="s">
        <v>28</v>
      </c>
      <c r="C11" s="49" t="s">
        <v>29</v>
      </c>
      <c r="D11" s="46" t="s">
        <v>1</v>
      </c>
      <c r="E11" s="40">
        <v>36195</v>
      </c>
      <c r="F11" s="49" t="s">
        <v>30</v>
      </c>
      <c r="G11" s="45">
        <v>918</v>
      </c>
      <c r="H11" s="46">
        <v>1100</v>
      </c>
      <c r="I11" s="46">
        <v>2015</v>
      </c>
      <c r="J11" s="47">
        <f>(G11/H11)*100</f>
        <v>83.45454545454545</v>
      </c>
      <c r="K11" s="45">
        <v>871</v>
      </c>
      <c r="L11" s="46">
        <v>1100</v>
      </c>
      <c r="M11" s="46">
        <v>2017</v>
      </c>
      <c r="N11" s="46">
        <f>IF(W11="MI",K11-10,K11)</f>
        <v>871</v>
      </c>
      <c r="O11" s="47">
        <f>(N11/L11)*100</f>
        <v>79.18181818181819</v>
      </c>
      <c r="P11" s="39">
        <v>310</v>
      </c>
      <c r="Q11" s="39">
        <v>800</v>
      </c>
      <c r="R11" s="47">
        <f>(P11/Q11)*100</f>
        <v>38.75</v>
      </c>
      <c r="S11" s="47">
        <f>(J11*0.1)</f>
        <v>8.345454545454546</v>
      </c>
      <c r="T11" s="47">
        <f>(O11*0.5)</f>
        <v>39.59090909090909</v>
      </c>
      <c r="U11" s="46">
        <f>P11*40/Q11</f>
        <v>15.5</v>
      </c>
      <c r="V11" s="47">
        <f>(S11+T11+U11)</f>
        <v>63.43636363636364</v>
      </c>
      <c r="W11" s="39"/>
      <c r="X11" s="26" t="s">
        <v>51</v>
      </c>
    </row>
    <row r="12" spans="1:24" s="48" customFormat="1" ht="27.75" customHeight="1">
      <c r="A12" s="39">
        <v>3</v>
      </c>
      <c r="B12" s="49" t="s">
        <v>31</v>
      </c>
      <c r="C12" s="49" t="s">
        <v>32</v>
      </c>
      <c r="D12" s="46" t="s">
        <v>3</v>
      </c>
      <c r="E12" s="40" t="s">
        <v>33</v>
      </c>
      <c r="F12" s="49" t="s">
        <v>34</v>
      </c>
      <c r="G12" s="45">
        <v>849</v>
      </c>
      <c r="H12" s="46">
        <v>1100</v>
      </c>
      <c r="I12" s="46">
        <v>2015</v>
      </c>
      <c r="J12" s="47">
        <f>(G12/H12)*100</f>
        <v>77.18181818181819</v>
      </c>
      <c r="K12" s="45">
        <v>822</v>
      </c>
      <c r="L12" s="46">
        <v>1100</v>
      </c>
      <c r="M12" s="46">
        <v>2017</v>
      </c>
      <c r="N12" s="46">
        <f>IF(W12="MI",K12-10,K12)</f>
        <v>822</v>
      </c>
      <c r="O12" s="47">
        <f>(N12/L12)*100</f>
        <v>74.72727272727273</v>
      </c>
      <c r="P12" s="39">
        <v>367</v>
      </c>
      <c r="Q12" s="39">
        <v>800</v>
      </c>
      <c r="R12" s="47">
        <f>(P12/Q12)*100</f>
        <v>45.875</v>
      </c>
      <c r="S12" s="47">
        <f>(J12*0.1)</f>
        <v>7.718181818181819</v>
      </c>
      <c r="T12" s="47">
        <f>(O12*0.5)</f>
        <v>37.36363636363637</v>
      </c>
      <c r="U12" s="46">
        <f>P12*40/Q12</f>
        <v>18.35</v>
      </c>
      <c r="V12" s="47">
        <f>(S12+T12+U12)</f>
        <v>63.43181818181819</v>
      </c>
      <c r="W12" s="39"/>
      <c r="X12" s="26" t="s">
        <v>51</v>
      </c>
    </row>
    <row r="13" spans="7:12" s="8" customFormat="1" ht="21">
      <c r="G13" s="15"/>
      <c r="H13" s="15"/>
      <c r="I13" s="15"/>
      <c r="J13" s="15"/>
      <c r="K13" s="15"/>
      <c r="L13" s="15"/>
    </row>
    <row r="14" spans="7:11" s="8" customFormat="1" ht="21">
      <c r="G14" s="63" t="s">
        <v>4</v>
      </c>
      <c r="H14" s="63"/>
      <c r="I14" s="63"/>
      <c r="J14" s="63"/>
      <c r="K14" s="63"/>
    </row>
    <row r="15" spans="7:11" s="8" customFormat="1" ht="21">
      <c r="G15" s="15"/>
      <c r="H15" s="15"/>
      <c r="I15" s="15"/>
      <c r="J15" s="15"/>
      <c r="K15" s="15"/>
    </row>
    <row r="16" spans="1:24" s="36" customFormat="1" ht="33" customHeight="1">
      <c r="A16" s="30">
        <v>1</v>
      </c>
      <c r="B16" s="31" t="s">
        <v>35</v>
      </c>
      <c r="C16" s="31" t="s">
        <v>36</v>
      </c>
      <c r="D16" s="31" t="s">
        <v>1</v>
      </c>
      <c r="E16" s="32">
        <v>35859</v>
      </c>
      <c r="F16" s="31" t="s">
        <v>37</v>
      </c>
      <c r="G16" s="33">
        <v>905</v>
      </c>
      <c r="H16" s="34">
        <v>1100</v>
      </c>
      <c r="I16" s="34">
        <v>2015</v>
      </c>
      <c r="J16" s="23">
        <f>(G16/H16)*100</f>
        <v>82.27272727272728</v>
      </c>
      <c r="K16" s="33">
        <v>881</v>
      </c>
      <c r="L16" s="34">
        <v>1100</v>
      </c>
      <c r="M16" s="34">
        <v>2018</v>
      </c>
      <c r="N16" s="28">
        <f>IF(W16="MI",K16-10,K16)*1</f>
        <v>871</v>
      </c>
      <c r="O16" s="23">
        <f>(N16/L16)*100</f>
        <v>79.18181818181819</v>
      </c>
      <c r="P16" s="35">
        <v>323</v>
      </c>
      <c r="Q16" s="35">
        <v>800</v>
      </c>
      <c r="R16" s="23">
        <f>(P16/Q16)*100</f>
        <v>40.375</v>
      </c>
      <c r="S16" s="23">
        <f>(J16*0.1)</f>
        <v>8.227272727272728</v>
      </c>
      <c r="T16" s="23">
        <f>(O16*0.5)</f>
        <v>39.59090909090909</v>
      </c>
      <c r="U16" s="34">
        <f>P16*40/Q16</f>
        <v>16.15</v>
      </c>
      <c r="V16" s="23">
        <f>(S16+T16+U16)</f>
        <v>63.96818181818182</v>
      </c>
      <c r="W16" s="29" t="s">
        <v>0</v>
      </c>
      <c r="X16" s="26" t="s">
        <v>51</v>
      </c>
    </row>
    <row r="17" spans="1:24" s="36" customFormat="1" ht="33" customHeight="1">
      <c r="A17" s="30">
        <v>2</v>
      </c>
      <c r="B17" s="31" t="s">
        <v>38</v>
      </c>
      <c r="C17" s="31" t="s">
        <v>39</v>
      </c>
      <c r="D17" s="31" t="s">
        <v>1</v>
      </c>
      <c r="E17" s="32" t="s">
        <v>40</v>
      </c>
      <c r="F17" s="31" t="s">
        <v>41</v>
      </c>
      <c r="G17" s="33">
        <v>889</v>
      </c>
      <c r="H17" s="34">
        <v>1100</v>
      </c>
      <c r="I17" s="34">
        <v>2014</v>
      </c>
      <c r="J17" s="23">
        <f>(G17/H17)*100</f>
        <v>80.81818181818183</v>
      </c>
      <c r="K17" s="33">
        <v>863</v>
      </c>
      <c r="L17" s="34">
        <v>1100</v>
      </c>
      <c r="M17" s="34">
        <v>2016</v>
      </c>
      <c r="N17" s="28">
        <f>IF(W17="MI",K17-10,K17)*1</f>
        <v>853</v>
      </c>
      <c r="O17" s="23">
        <f>(N17/L17)*100</f>
        <v>77.54545454545455</v>
      </c>
      <c r="P17" s="35">
        <v>338</v>
      </c>
      <c r="Q17" s="35">
        <v>800</v>
      </c>
      <c r="R17" s="23">
        <f>(P17/Q17)*100</f>
        <v>42.25</v>
      </c>
      <c r="S17" s="23">
        <f>(J17*0.1)</f>
        <v>8.081818181818184</v>
      </c>
      <c r="T17" s="23">
        <f>(O17*0.5)</f>
        <v>38.77272727272727</v>
      </c>
      <c r="U17" s="34">
        <f>P17*40/Q17</f>
        <v>16.9</v>
      </c>
      <c r="V17" s="23">
        <f>(S17+T17+U17)</f>
        <v>63.75454545454546</v>
      </c>
      <c r="W17" s="29" t="s">
        <v>0</v>
      </c>
      <c r="X17" s="26" t="s">
        <v>51</v>
      </c>
    </row>
    <row r="18" spans="1:24" s="36" customFormat="1" ht="33" customHeight="1">
      <c r="A18" s="30">
        <v>3</v>
      </c>
      <c r="B18" s="37" t="s">
        <v>42</v>
      </c>
      <c r="C18" s="37" t="s">
        <v>43</v>
      </c>
      <c r="D18" s="37" t="s">
        <v>1</v>
      </c>
      <c r="E18" s="38">
        <v>36681</v>
      </c>
      <c r="F18" s="37" t="s">
        <v>44</v>
      </c>
      <c r="G18" s="33">
        <v>977</v>
      </c>
      <c r="H18" s="34">
        <v>1100</v>
      </c>
      <c r="I18" s="34">
        <v>2016</v>
      </c>
      <c r="J18" s="23">
        <f>(G18/H18)*100</f>
        <v>88.81818181818181</v>
      </c>
      <c r="K18" s="33">
        <v>908</v>
      </c>
      <c r="L18" s="34">
        <v>1100</v>
      </c>
      <c r="M18" s="34">
        <v>2018</v>
      </c>
      <c r="N18" s="28">
        <f>IF(W18="MI",K18-10,K18)*1</f>
        <v>908</v>
      </c>
      <c r="O18" s="23">
        <f>(N18/L18)*100</f>
        <v>82.54545454545455</v>
      </c>
      <c r="P18" s="35">
        <v>271</v>
      </c>
      <c r="Q18" s="35">
        <v>800</v>
      </c>
      <c r="R18" s="23">
        <f>(P18/Q18)*100</f>
        <v>33.875</v>
      </c>
      <c r="S18" s="23">
        <f>(J18*0.1)</f>
        <v>8.881818181818181</v>
      </c>
      <c r="T18" s="23">
        <f>(O18*0.5)</f>
        <v>41.27272727272727</v>
      </c>
      <c r="U18" s="34">
        <f>P18*40/Q18</f>
        <v>13.55</v>
      </c>
      <c r="V18" s="23">
        <f>(S18+T18+U18)</f>
        <v>63.70454545454545</v>
      </c>
      <c r="W18" s="29">
        <v>0</v>
      </c>
      <c r="X18" s="26" t="s">
        <v>51</v>
      </c>
    </row>
    <row r="19" spans="7:11" s="8" customFormat="1" ht="21">
      <c r="G19" s="15"/>
      <c r="H19" s="15"/>
      <c r="I19" s="15"/>
      <c r="J19" s="15"/>
      <c r="K19" s="15"/>
    </row>
    <row r="20" s="8" customFormat="1" ht="15"/>
    <row r="21" spans="7:25" s="8" customFormat="1" ht="21">
      <c r="G21" s="64" t="s">
        <v>6</v>
      </c>
      <c r="H21" s="64"/>
      <c r="I21" s="64"/>
      <c r="J21" s="64"/>
      <c r="K21" s="64"/>
      <c r="Y21" s="16"/>
    </row>
    <row r="22" s="8" customFormat="1" ht="15">
      <c r="Y22" s="16"/>
    </row>
    <row r="23" spans="1:25" s="27" customFormat="1" ht="35.25" customHeight="1">
      <c r="A23" s="17">
        <v>1</v>
      </c>
      <c r="B23" s="18" t="s">
        <v>19</v>
      </c>
      <c r="C23" s="18" t="s">
        <v>20</v>
      </c>
      <c r="D23" s="18" t="s">
        <v>3</v>
      </c>
      <c r="E23" s="19">
        <v>36251</v>
      </c>
      <c r="F23" s="18" t="s">
        <v>21</v>
      </c>
      <c r="G23" s="18">
        <v>664</v>
      </c>
      <c r="H23" s="20">
        <v>1100</v>
      </c>
      <c r="I23" s="20">
        <v>2016</v>
      </c>
      <c r="J23" s="21">
        <f>(G23/H23)*100</f>
        <v>60.36363636363637</v>
      </c>
      <c r="K23" s="18">
        <v>736</v>
      </c>
      <c r="L23" s="20">
        <v>1100</v>
      </c>
      <c r="M23" s="20">
        <v>2018</v>
      </c>
      <c r="N23" s="22">
        <f>IF(Y23="MI",K23-10,K23)*1</f>
        <v>736</v>
      </c>
      <c r="O23" s="23">
        <f>(N23/L23)*100</f>
        <v>66.9090909090909</v>
      </c>
      <c r="P23" s="24">
        <v>87</v>
      </c>
      <c r="Q23" s="24">
        <v>800</v>
      </c>
      <c r="R23" s="21">
        <f>(P23/Q23)*100</f>
        <v>10.875</v>
      </c>
      <c r="S23" s="21">
        <f>(J23*0.1)</f>
        <v>6.036363636363637</v>
      </c>
      <c r="T23" s="21">
        <f>(O23*0.5)</f>
        <v>33.45454545454545</v>
      </c>
      <c r="U23" s="20">
        <f>P23*40/Q23</f>
        <v>4.35</v>
      </c>
      <c r="V23" s="23">
        <f>(S23+T23+U23)</f>
        <v>43.84090909090909</v>
      </c>
      <c r="W23" s="25"/>
      <c r="X23" s="26" t="s">
        <v>51</v>
      </c>
      <c r="Y23" s="59"/>
    </row>
    <row r="24" spans="1:25" s="27" customFormat="1" ht="35.25" customHeight="1">
      <c r="A24" s="17">
        <v>2</v>
      </c>
      <c r="B24" s="18" t="s">
        <v>22</v>
      </c>
      <c r="C24" s="18" t="s">
        <v>23</v>
      </c>
      <c r="D24" s="18" t="s">
        <v>1</v>
      </c>
      <c r="E24" s="19">
        <v>32154</v>
      </c>
      <c r="F24" s="18" t="s">
        <v>24</v>
      </c>
      <c r="G24" s="18">
        <v>910</v>
      </c>
      <c r="H24" s="20">
        <v>1100</v>
      </c>
      <c r="I24" s="20">
        <v>2014</v>
      </c>
      <c r="J24" s="21">
        <f>(G24/H24)*100</f>
        <v>82.72727272727273</v>
      </c>
      <c r="K24" s="18">
        <v>767</v>
      </c>
      <c r="L24" s="20">
        <v>1100</v>
      </c>
      <c r="M24" s="20">
        <v>2017</v>
      </c>
      <c r="N24" s="28">
        <f>IF(W24="MI",K24-10,K24)*1</f>
        <v>757</v>
      </c>
      <c r="O24" s="23">
        <f>(N24/L24)*100</f>
        <v>68.81818181818183</v>
      </c>
      <c r="P24" s="24">
        <v>21</v>
      </c>
      <c r="Q24" s="24">
        <v>800</v>
      </c>
      <c r="R24" s="21">
        <f>(P24/Q24)*100</f>
        <v>2.625</v>
      </c>
      <c r="S24" s="21">
        <f>(J24*0.1)</f>
        <v>8.272727272727273</v>
      </c>
      <c r="T24" s="21">
        <f>(O24*0.5)</f>
        <v>34.409090909090914</v>
      </c>
      <c r="U24" s="20">
        <f>P24*40/Q24</f>
        <v>1.05</v>
      </c>
      <c r="V24" s="23">
        <f>(S24+T24+U24)</f>
        <v>43.731818181818184</v>
      </c>
      <c r="W24" s="29" t="s">
        <v>0</v>
      </c>
      <c r="X24" s="26" t="s">
        <v>51</v>
      </c>
      <c r="Y24" s="59"/>
    </row>
    <row r="25" s="8" customFormat="1" ht="15"/>
    <row r="26" s="8" customFormat="1" ht="15"/>
    <row r="27" spans="7:12" s="8" customFormat="1" ht="21">
      <c r="G27" s="58" t="s">
        <v>16</v>
      </c>
      <c r="H27" s="58"/>
      <c r="I27" s="58"/>
      <c r="J27" s="58"/>
      <c r="K27" s="58"/>
      <c r="L27" s="58"/>
    </row>
    <row r="28" spans="1:24" s="7" customFormat="1" ht="36" customHeight="1">
      <c r="A28" s="4">
        <v>1</v>
      </c>
      <c r="B28" s="9" t="s">
        <v>7</v>
      </c>
      <c r="C28" s="9" t="s">
        <v>8</v>
      </c>
      <c r="D28" s="9" t="s">
        <v>1</v>
      </c>
      <c r="E28" s="3">
        <v>34340</v>
      </c>
      <c r="F28" s="9" t="s">
        <v>9</v>
      </c>
      <c r="G28" s="5">
        <v>652</v>
      </c>
      <c r="H28" s="6">
        <v>1050</v>
      </c>
      <c r="I28" s="6">
        <v>2011</v>
      </c>
      <c r="J28" s="2">
        <f>(G28/H28)*100</f>
        <v>62.095238095238095</v>
      </c>
      <c r="K28" s="5">
        <v>787</v>
      </c>
      <c r="L28" s="6">
        <v>1100</v>
      </c>
      <c r="M28" s="6">
        <v>2013</v>
      </c>
      <c r="N28" s="6">
        <f>IF(W28="MI",K28-10,K28)*1</f>
        <v>787</v>
      </c>
      <c r="O28" s="2">
        <f>(N28/L28)*100</f>
        <v>71.54545454545455</v>
      </c>
      <c r="P28" s="4">
        <v>83</v>
      </c>
      <c r="Q28" s="4">
        <v>800</v>
      </c>
      <c r="R28" s="2">
        <f>(P28/Q28)*100</f>
        <v>10.375</v>
      </c>
      <c r="S28" s="2">
        <f>(J28*0.1)</f>
        <v>6.20952380952381</v>
      </c>
      <c r="T28" s="2">
        <f>(O28*0.5)</f>
        <v>35.77272727272727</v>
      </c>
      <c r="U28" s="6">
        <f>P28*40/Q28</f>
        <v>4.15</v>
      </c>
      <c r="V28" s="2">
        <f>(S28+T28+U28)</f>
        <v>46.13225108225108</v>
      </c>
      <c r="W28" s="4">
        <v>0</v>
      </c>
      <c r="X28" s="5" t="s">
        <v>51</v>
      </c>
    </row>
    <row r="29" spans="1:24" s="7" customFormat="1" ht="36" customHeight="1">
      <c r="A29" s="4">
        <v>2</v>
      </c>
      <c r="B29" s="9" t="s">
        <v>10</v>
      </c>
      <c r="C29" s="9" t="s">
        <v>11</v>
      </c>
      <c r="D29" s="9" t="s">
        <v>1</v>
      </c>
      <c r="E29" s="3">
        <v>36526</v>
      </c>
      <c r="F29" s="9" t="s">
        <v>12</v>
      </c>
      <c r="G29" s="5">
        <v>885</v>
      </c>
      <c r="H29" s="6">
        <v>1100</v>
      </c>
      <c r="I29" s="6">
        <v>2016</v>
      </c>
      <c r="J29" s="2">
        <f>(G29/H29)*100</f>
        <v>80.45454545454545</v>
      </c>
      <c r="K29" s="5">
        <v>701</v>
      </c>
      <c r="L29" s="6">
        <v>1100</v>
      </c>
      <c r="M29" s="6">
        <v>2018</v>
      </c>
      <c r="N29" s="6">
        <f>IF(W29="MI",K29-10,K29)*1</f>
        <v>701</v>
      </c>
      <c r="O29" s="2">
        <f>(N29/L29)*100</f>
        <v>63.727272727272734</v>
      </c>
      <c r="P29" s="4">
        <v>102</v>
      </c>
      <c r="Q29" s="4">
        <v>800</v>
      </c>
      <c r="R29" s="2">
        <f>(P29/Q29)*100</f>
        <v>12.75</v>
      </c>
      <c r="S29" s="2">
        <f>(J29*0.1)</f>
        <v>8.045454545454545</v>
      </c>
      <c r="T29" s="2">
        <f>(O29*0.5)</f>
        <v>31.863636363636367</v>
      </c>
      <c r="U29" s="6">
        <f>P29*40/Q29</f>
        <v>5.1</v>
      </c>
      <c r="V29" s="2">
        <f>(S29+T29+U29)</f>
        <v>45.009090909090915</v>
      </c>
      <c r="W29" s="4">
        <v>0</v>
      </c>
      <c r="X29" s="5" t="s">
        <v>51</v>
      </c>
    </row>
    <row r="30" spans="1:24" s="7" customFormat="1" ht="36" customHeight="1">
      <c r="A30" s="4">
        <v>3</v>
      </c>
      <c r="B30" s="5" t="s">
        <v>13</v>
      </c>
      <c r="C30" s="5" t="s">
        <v>14</v>
      </c>
      <c r="D30" s="5" t="s">
        <v>1</v>
      </c>
      <c r="E30" s="3" t="s">
        <v>15</v>
      </c>
      <c r="F30" s="5" t="s">
        <v>2</v>
      </c>
      <c r="G30" s="5">
        <v>835</v>
      </c>
      <c r="H30" s="6">
        <v>1100</v>
      </c>
      <c r="I30" s="6">
        <v>2016</v>
      </c>
      <c r="J30" s="2">
        <f>(G30/H30)*100</f>
        <v>75.9090909090909</v>
      </c>
      <c r="K30" s="5">
        <v>761</v>
      </c>
      <c r="L30" s="6">
        <v>1100</v>
      </c>
      <c r="M30" s="6">
        <v>2018</v>
      </c>
      <c r="N30" s="6">
        <f>IF(W30="MI",K30-10,K30)*1</f>
        <v>761</v>
      </c>
      <c r="O30" s="2">
        <f>(N30/L30)*100</f>
        <v>69.18181818181817</v>
      </c>
      <c r="P30" s="4">
        <v>22</v>
      </c>
      <c r="Q30" s="4">
        <v>800</v>
      </c>
      <c r="R30" s="2">
        <f>(P30/Q30)*100</f>
        <v>2.75</v>
      </c>
      <c r="S30" s="2">
        <f>(J30*0.1)</f>
        <v>7.590909090909091</v>
      </c>
      <c r="T30" s="2">
        <f>(O30*0.5)</f>
        <v>34.590909090909086</v>
      </c>
      <c r="U30" s="6">
        <f>P30*40/Q30</f>
        <v>1.1</v>
      </c>
      <c r="V30" s="2">
        <f>(S30+T30+U30)</f>
        <v>43.28181818181818</v>
      </c>
      <c r="W30" s="4"/>
      <c r="X30" s="5" t="s">
        <v>51</v>
      </c>
    </row>
  </sheetData>
  <sheetProtection/>
  <mergeCells count="8">
    <mergeCell ref="G27:L27"/>
    <mergeCell ref="Y23:Y24"/>
    <mergeCell ref="C1:S1"/>
    <mergeCell ref="A2:X2"/>
    <mergeCell ref="G4:L4"/>
    <mergeCell ref="G8:L8"/>
    <mergeCell ref="G14:K14"/>
    <mergeCell ref="G21:K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2018-10-16T03:50:12Z</cp:lastPrinted>
  <dcterms:created xsi:type="dcterms:W3CDTF">2014-08-19T08:04:14Z</dcterms:created>
  <dcterms:modified xsi:type="dcterms:W3CDTF">2018-10-31T10:51:14Z</dcterms:modified>
  <cp:category/>
  <cp:version/>
  <cp:contentType/>
  <cp:contentStatus/>
</cp:coreProperties>
</file>