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520" tabRatio="802" activeTab="0"/>
  </bookViews>
  <sheets>
    <sheet name="combine 6th  merit list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<sst xmlns="http://schemas.openxmlformats.org/spreadsheetml/2006/main" count="57" uniqueCount="42">
  <si>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MI</t>
  </si>
  <si>
    <t>M</t>
  </si>
  <si>
    <t>Peshawar</t>
  </si>
  <si>
    <t>F</t>
  </si>
  <si>
    <t xml:space="preserve">                    Dental Technology</t>
  </si>
  <si>
    <t xml:space="preserve">       Cardiology Technology</t>
  </si>
  <si>
    <t xml:space="preserve">                      Dialysis Technology</t>
  </si>
  <si>
    <t>FR Peshawar</t>
  </si>
  <si>
    <t>BUNER</t>
  </si>
  <si>
    <t xml:space="preserve">         MLT Technology</t>
  </si>
  <si>
    <t>Selected</t>
  </si>
  <si>
    <t xml:space="preserve">                                                     6TH COMBINE MERIT LIST FOR BS PARAMEDICS FALL ,2018 </t>
  </si>
  <si>
    <t xml:space="preserve">                            All the selected candidates are here by directed to submit  their  Admission fee Rs.39800/- on or before 09-11-2018, positively. </t>
  </si>
  <si>
    <t>SULIMAN HASSAN</t>
  </si>
  <si>
    <t>HAZRAT HASSAN</t>
  </si>
  <si>
    <t>25-3-1999</t>
  </si>
  <si>
    <t>KALSOOM</t>
  </si>
  <si>
    <t>AKHTAR MUNIR</t>
  </si>
  <si>
    <t>21-7-1999</t>
  </si>
  <si>
    <t>NOWSHERA</t>
  </si>
  <si>
    <t>Hamza khan</t>
  </si>
  <si>
    <t>M.Sahib zada</t>
  </si>
  <si>
    <t>24-11-1999</t>
  </si>
  <si>
    <t>Swat</t>
  </si>
  <si>
    <t>Muhammad Abubakar mir</t>
  </si>
  <si>
    <t>Zaheer ahmad mir</t>
  </si>
  <si>
    <t>25-09-1998</t>
  </si>
  <si>
    <t>Muhammad atif</t>
  </si>
  <si>
    <t>Behram shah</t>
  </si>
  <si>
    <t>14-06-1998</t>
  </si>
  <si>
    <t>UMAR FAROOQ</t>
  </si>
  <si>
    <t>FAZL E MALIK</t>
  </si>
  <si>
    <t>CHARSADDA</t>
  </si>
  <si>
    <t xml:space="preserve">Sedra Atta </t>
  </si>
  <si>
    <t xml:space="preserve">Attaullah </t>
  </si>
  <si>
    <t>Charsadda</t>
  </si>
  <si>
    <t>Sohail Ahmed</t>
  </si>
  <si>
    <t>Qasimullah</t>
  </si>
  <si>
    <t>NWA</t>
  </si>
  <si>
    <t>Fazli karim khan</t>
  </si>
  <si>
    <t>Nawshera</t>
  </si>
  <si>
    <t>Muhammad Abubakar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</si>
</sst>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dd/mm/yyyy;@"/>
    <numFmt numFmtId="173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0" fontId="38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textRotation="90" wrapText="1"/>
    </xf>
    <xf numFmtId="0" fontId="18" fillId="33" borderId="0" xfId="0" applyFont="1" applyFill="1" applyBorder="1" applyAlignment="1">
      <alignment horizontal="left" vertical="center" textRotation="90" wrapText="1"/>
    </xf>
    <xf numFmtId="0" fontId="18" fillId="33" borderId="0" xfId="0" applyFont="1" applyFill="1" applyBorder="1" applyAlignment="1">
      <alignment horizontal="left" vertical="center" textRotation="90"/>
    </xf>
    <xf numFmtId="0" fontId="18" fillId="33" borderId="0" xfId="0" applyFont="1" applyFill="1" applyBorder="1" applyAlignment="1">
      <alignment vertical="center" textRotation="90" wrapText="1"/>
    </xf>
    <xf numFmtId="0" fontId="19" fillId="33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 wrapText="1"/>
    </xf>
    <xf numFmtId="14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0" fontId="19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14" fontId="41" fillId="33" borderId="10" xfId="0" applyNumberFormat="1" applyFont="1" applyFill="1" applyBorder="1" applyAlignment="1">
      <alignment horizontal="left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1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 wrapText="1"/>
    </xf>
    <xf numFmtId="2" fontId="19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 wrapText="1"/>
    </xf>
    <xf numFmtId="2" fontId="19" fillId="33" borderId="0" xfId="0" applyNumberFormat="1" applyFont="1" applyFill="1" applyBorder="1" applyAlignment="1">
      <alignment horizontal="center" wrapText="1"/>
    </xf>
    <xf numFmtId="2" fontId="18" fillId="33" borderId="0" xfId="0" applyNumberFormat="1" applyFont="1" applyFill="1" applyBorder="1" applyAlignment="1">
      <alignment horizontal="center" wrapText="1"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wrapText="1"/>
    </xf>
    <xf numFmtId="0" fontId="21" fillId="3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3">
      <selection activeCell="B26" sqref="B26"/>
    </sheetView>
  </sheetViews>
  <sheetFormatPr defaultColWidth="9.140625" defaultRowHeight="15"/>
  <cols>
    <col min="1" max="1" width="7.57421875" style="0" customWidth="1"/>
    <col min="2" max="2" width="22.28125" style="0" customWidth="1"/>
    <col min="3" max="3" width="18.421875" style="0" customWidth="1"/>
    <col min="5" max="5" width="10.140625" style="0" bestFit="1" customWidth="1"/>
    <col min="6" max="6" width="12.28125" style="0" customWidth="1"/>
    <col min="7" max="7" width="9.28125" style="12" bestFit="1" customWidth="1"/>
    <col min="8" max="23" width="9.28125" style="0" bestFit="1" customWidth="1"/>
    <col min="24" max="24" width="26.421875" style="0" customWidth="1"/>
  </cols>
  <sheetData>
    <row r="1" spans="1:24" ht="21">
      <c r="A1" s="1"/>
      <c r="B1" s="1"/>
      <c r="C1" s="56" t="s">
        <v>11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1"/>
      <c r="V1" s="1"/>
      <c r="W1" s="1"/>
      <c r="X1" s="1"/>
    </row>
    <row r="2" spans="1:24" ht="2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8" customFormat="1" ht="12">
      <c r="A3" s="4"/>
      <c r="B3" s="5"/>
      <c r="C3" s="6"/>
      <c r="D3" s="5"/>
      <c r="E3" s="5"/>
      <c r="F3" s="7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" customFormat="1" ht="31.5" customHeight="1">
      <c r="A4" s="4"/>
      <c r="B4" s="5"/>
      <c r="C4" s="6"/>
      <c r="D4" s="5"/>
      <c r="E4" s="5"/>
      <c r="F4" s="7"/>
      <c r="G4" s="58" t="s">
        <v>9</v>
      </c>
      <c r="H4" s="58"/>
      <c r="I4" s="58"/>
      <c r="J4" s="58"/>
      <c r="K4" s="58"/>
      <c r="L4" s="5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21" customFormat="1" ht="29.25" customHeight="1">
      <c r="A5" s="22">
        <v>1</v>
      </c>
      <c r="B5" s="15" t="s">
        <v>13</v>
      </c>
      <c r="C5" s="15" t="s">
        <v>14</v>
      </c>
      <c r="D5" s="15" t="s">
        <v>1</v>
      </c>
      <c r="E5" s="16" t="s">
        <v>15</v>
      </c>
      <c r="F5" s="15" t="s">
        <v>8</v>
      </c>
      <c r="G5" s="17">
        <v>796</v>
      </c>
      <c r="H5" s="18">
        <v>1100</v>
      </c>
      <c r="I5" s="18">
        <v>2015</v>
      </c>
      <c r="J5" s="19">
        <f>(G5/H5)*100</f>
        <v>72.36363636363636</v>
      </c>
      <c r="K5" s="17">
        <v>823</v>
      </c>
      <c r="L5" s="18">
        <v>1100</v>
      </c>
      <c r="M5" s="18">
        <v>2017</v>
      </c>
      <c r="N5" s="18">
        <f>IF(W5="MI",K5-10,K5)</f>
        <v>813</v>
      </c>
      <c r="O5" s="19">
        <f>(N5/L5)*100</f>
        <v>73.9090909090909</v>
      </c>
      <c r="P5" s="14">
        <v>259</v>
      </c>
      <c r="Q5" s="14">
        <v>800</v>
      </c>
      <c r="R5" s="19">
        <f>(P5/Q5)*100</f>
        <v>32.375</v>
      </c>
      <c r="S5" s="19">
        <f>(J5*0.1)</f>
        <v>7.236363636363636</v>
      </c>
      <c r="T5" s="19">
        <f>(O5*0.5)</f>
        <v>36.95454545454545</v>
      </c>
      <c r="U5" s="18">
        <f>P5*40/Q5</f>
        <v>12.95</v>
      </c>
      <c r="V5" s="20">
        <f>(S5+T5+U5)</f>
        <v>57.14090909090909</v>
      </c>
      <c r="W5" s="14" t="s">
        <v>0</v>
      </c>
      <c r="X5" s="17" t="s">
        <v>10</v>
      </c>
    </row>
    <row r="6" spans="1:24" s="21" customFormat="1" ht="29.25" customHeight="1">
      <c r="A6" s="22">
        <v>2</v>
      </c>
      <c r="B6" s="15" t="s">
        <v>16</v>
      </c>
      <c r="C6" s="15" t="s">
        <v>17</v>
      </c>
      <c r="D6" s="15" t="s">
        <v>3</v>
      </c>
      <c r="E6" s="16" t="s">
        <v>18</v>
      </c>
      <c r="F6" s="15" t="s">
        <v>19</v>
      </c>
      <c r="G6" s="17">
        <v>973</v>
      </c>
      <c r="H6" s="18">
        <v>1100</v>
      </c>
      <c r="I6" s="18">
        <v>2016</v>
      </c>
      <c r="J6" s="19">
        <f>(G6/H6)*100</f>
        <v>88.45454545454545</v>
      </c>
      <c r="K6" s="17">
        <v>896</v>
      </c>
      <c r="L6" s="18">
        <v>1100</v>
      </c>
      <c r="M6" s="18">
        <v>2018</v>
      </c>
      <c r="N6" s="18">
        <f>IF(W6="MI",K6-10,K6)</f>
        <v>896</v>
      </c>
      <c r="O6" s="19">
        <f>(N6/L6)*100</f>
        <v>81.45454545454545</v>
      </c>
      <c r="P6" s="14">
        <v>147</v>
      </c>
      <c r="Q6" s="14">
        <v>800</v>
      </c>
      <c r="R6" s="19">
        <f>(P6/Q6)*100</f>
        <v>18.375</v>
      </c>
      <c r="S6" s="19">
        <f>(J6*0.1)</f>
        <v>8.845454545454546</v>
      </c>
      <c r="T6" s="19">
        <f>(O6*0.5)</f>
        <v>40.72727272727273</v>
      </c>
      <c r="U6" s="18">
        <f>P6*40/Q6</f>
        <v>7.35</v>
      </c>
      <c r="V6" s="20">
        <f>(S6+T6+U6)</f>
        <v>56.92272727272727</v>
      </c>
      <c r="W6" s="14">
        <v>0</v>
      </c>
      <c r="X6" s="17" t="s">
        <v>10</v>
      </c>
    </row>
    <row r="7" spans="1:24" s="21" customFormat="1" ht="18" customHeight="1">
      <c r="A7" s="44"/>
      <c r="B7" s="8"/>
      <c r="C7" s="8"/>
      <c r="D7" s="8"/>
      <c r="E7" s="45"/>
      <c r="F7" s="8"/>
      <c r="G7" s="46"/>
      <c r="H7" s="47"/>
      <c r="I7" s="47"/>
      <c r="J7" s="48"/>
      <c r="K7" s="46"/>
      <c r="L7" s="47"/>
      <c r="M7" s="47"/>
      <c r="N7" s="47"/>
      <c r="O7" s="48"/>
      <c r="P7" s="44"/>
      <c r="Q7" s="44"/>
      <c r="R7" s="48"/>
      <c r="S7" s="48"/>
      <c r="T7" s="48"/>
      <c r="U7" s="47"/>
      <c r="V7" s="49"/>
      <c r="W7" s="44"/>
      <c r="X7" s="46"/>
    </row>
    <row r="8" spans="7:24" s="3" customFormat="1" ht="21">
      <c r="G8" s="59" t="s">
        <v>5</v>
      </c>
      <c r="H8" s="59"/>
      <c r="I8" s="59"/>
      <c r="J8" s="59"/>
      <c r="K8" s="59"/>
      <c r="L8" s="59"/>
      <c r="X8" s="11"/>
    </row>
    <row r="9" spans="7:24" s="3" customFormat="1" ht="18" customHeight="1">
      <c r="G9" s="13"/>
      <c r="H9" s="10"/>
      <c r="I9" s="10"/>
      <c r="J9" s="10"/>
      <c r="K9" s="10"/>
      <c r="L9" s="10"/>
      <c r="X9" s="11"/>
    </row>
    <row r="10" spans="1:24" s="28" customFormat="1" ht="36" customHeight="1">
      <c r="A10" s="22">
        <v>1</v>
      </c>
      <c r="B10" s="23" t="s">
        <v>20</v>
      </c>
      <c r="C10" s="23" t="s">
        <v>21</v>
      </c>
      <c r="D10" s="22" t="s">
        <v>1</v>
      </c>
      <c r="E10" s="24" t="s">
        <v>22</v>
      </c>
      <c r="F10" s="23" t="s">
        <v>23</v>
      </c>
      <c r="G10" s="25">
        <v>1002</v>
      </c>
      <c r="H10" s="26">
        <v>1100</v>
      </c>
      <c r="I10" s="26">
        <v>2016</v>
      </c>
      <c r="J10" s="27">
        <f>(G10/H10)*100</f>
        <v>91.0909090909091</v>
      </c>
      <c r="K10" s="25">
        <v>960</v>
      </c>
      <c r="L10" s="26">
        <v>1100</v>
      </c>
      <c r="M10" s="26">
        <v>2018</v>
      </c>
      <c r="N10" s="26">
        <f>IF(W10="MI",K10-10,K10)*1</f>
        <v>960</v>
      </c>
      <c r="O10" s="27">
        <f>(N10/L10)*100</f>
        <v>87.27272727272727</v>
      </c>
      <c r="P10" s="22">
        <v>213</v>
      </c>
      <c r="Q10" s="22">
        <v>800</v>
      </c>
      <c r="R10" s="27">
        <f>(P10/Q10)*100</f>
        <v>26.625</v>
      </c>
      <c r="S10" s="27">
        <f>(J10*0.1)</f>
        <v>9.10909090909091</v>
      </c>
      <c r="T10" s="27">
        <f>(O10*0.5)</f>
        <v>43.63636363636363</v>
      </c>
      <c r="U10" s="26">
        <f>P10*40/Q10</f>
        <v>10.65</v>
      </c>
      <c r="V10" s="2">
        <f>(S10+T10+U10)</f>
        <v>63.39545454545454</v>
      </c>
      <c r="W10" s="22"/>
      <c r="X10" s="17" t="s">
        <v>10</v>
      </c>
    </row>
    <row r="11" spans="1:24" s="28" customFormat="1" ht="36" customHeight="1">
      <c r="A11" s="22">
        <v>2</v>
      </c>
      <c r="B11" s="23" t="s">
        <v>24</v>
      </c>
      <c r="C11" s="23" t="s">
        <v>25</v>
      </c>
      <c r="D11" s="26" t="s">
        <v>1</v>
      </c>
      <c r="E11" s="24" t="s">
        <v>26</v>
      </c>
      <c r="F11" s="23" t="s">
        <v>2</v>
      </c>
      <c r="G11" s="25">
        <v>975</v>
      </c>
      <c r="H11" s="26">
        <v>1100</v>
      </c>
      <c r="I11" s="26">
        <v>2015</v>
      </c>
      <c r="J11" s="27">
        <f>(G11/H11)*100</f>
        <v>88.63636363636364</v>
      </c>
      <c r="K11" s="25">
        <v>913</v>
      </c>
      <c r="L11" s="26">
        <v>1100</v>
      </c>
      <c r="M11" s="26">
        <v>2017</v>
      </c>
      <c r="N11" s="26">
        <f>IF(W11="MI",K11-10,K11)</f>
        <v>913</v>
      </c>
      <c r="O11" s="27">
        <f>(N11/L11)*100</f>
        <v>83</v>
      </c>
      <c r="P11" s="22">
        <v>259</v>
      </c>
      <c r="Q11" s="22">
        <v>800</v>
      </c>
      <c r="R11" s="27">
        <f>(P11/Q11)*100</f>
        <v>32.375</v>
      </c>
      <c r="S11" s="27">
        <f>(J11*0.1)</f>
        <v>8.863636363636365</v>
      </c>
      <c r="T11" s="27">
        <f>(O11*0.5)</f>
        <v>41.5</v>
      </c>
      <c r="U11" s="26">
        <f>P11*40/Q11</f>
        <v>12.95</v>
      </c>
      <c r="V11" s="2">
        <f>(S11+T11+U11)</f>
        <v>63.31363636363636</v>
      </c>
      <c r="W11" s="22"/>
      <c r="X11" s="17" t="s">
        <v>10</v>
      </c>
    </row>
    <row r="12" spans="1:24" s="28" customFormat="1" ht="36" customHeight="1">
      <c r="A12" s="22">
        <v>3</v>
      </c>
      <c r="B12" s="25" t="s">
        <v>27</v>
      </c>
      <c r="C12" s="25" t="s">
        <v>28</v>
      </c>
      <c r="D12" s="22" t="s">
        <v>1</v>
      </c>
      <c r="E12" s="24" t="s">
        <v>29</v>
      </c>
      <c r="F12" s="25" t="s">
        <v>7</v>
      </c>
      <c r="G12" s="25">
        <v>971</v>
      </c>
      <c r="H12" s="26">
        <v>1100</v>
      </c>
      <c r="I12" s="26">
        <v>2014</v>
      </c>
      <c r="J12" s="27">
        <f>(G12/H12)*100</f>
        <v>88.27272727272727</v>
      </c>
      <c r="K12" s="25">
        <v>882</v>
      </c>
      <c r="L12" s="26">
        <v>1100</v>
      </c>
      <c r="M12" s="26">
        <v>2016</v>
      </c>
      <c r="N12" s="26">
        <f>IF(W12="MI",K12-10,K12)</f>
        <v>882</v>
      </c>
      <c r="O12" s="27">
        <f>(N12/L12)*100</f>
        <v>80.18181818181817</v>
      </c>
      <c r="P12" s="22">
        <v>287</v>
      </c>
      <c r="Q12" s="22">
        <v>800</v>
      </c>
      <c r="R12" s="27">
        <f>(P12/Q12)*100</f>
        <v>35.875</v>
      </c>
      <c r="S12" s="27">
        <f>(J12*0.1)</f>
        <v>8.827272727272726</v>
      </c>
      <c r="T12" s="27">
        <f>(O12*0.5)</f>
        <v>40.090909090909086</v>
      </c>
      <c r="U12" s="26">
        <f>P12*40/Q12</f>
        <v>14.35</v>
      </c>
      <c r="V12" s="2">
        <f>(S12+T12+U12)</f>
        <v>63.268181818181816</v>
      </c>
      <c r="W12" s="22"/>
      <c r="X12" s="17" t="s">
        <v>10</v>
      </c>
    </row>
    <row r="13" spans="1:24" s="28" customFormat="1" ht="26.25" customHeight="1">
      <c r="A13" s="50"/>
      <c r="B13" s="51"/>
      <c r="C13" s="51"/>
      <c r="D13" s="50"/>
      <c r="E13" s="52"/>
      <c r="F13" s="51"/>
      <c r="G13" s="51"/>
      <c r="H13" s="53"/>
      <c r="I13" s="53"/>
      <c r="J13" s="54"/>
      <c r="K13" s="51"/>
      <c r="L13" s="53"/>
      <c r="M13" s="53"/>
      <c r="N13" s="53"/>
      <c r="O13" s="54"/>
      <c r="P13" s="50"/>
      <c r="Q13" s="50"/>
      <c r="R13" s="54"/>
      <c r="S13" s="54"/>
      <c r="T13" s="54"/>
      <c r="U13" s="53"/>
      <c r="V13" s="55"/>
      <c r="W13" s="50"/>
      <c r="X13" s="51"/>
    </row>
    <row r="14" spans="7:11" s="3" customFormat="1" ht="18" customHeight="1">
      <c r="G14" s="59" t="s">
        <v>4</v>
      </c>
      <c r="H14" s="59"/>
      <c r="I14" s="59"/>
      <c r="J14" s="59"/>
      <c r="K14" s="59"/>
    </row>
    <row r="15" spans="7:11" s="3" customFormat="1" ht="21">
      <c r="G15" s="13"/>
      <c r="H15" s="9"/>
      <c r="I15" s="9"/>
      <c r="J15" s="9"/>
      <c r="K15" s="9"/>
    </row>
    <row r="16" spans="1:24" s="35" customFormat="1" ht="30.75" customHeight="1">
      <c r="A16" s="14">
        <v>1</v>
      </c>
      <c r="B16" s="29" t="s">
        <v>30</v>
      </c>
      <c r="C16" s="29" t="s">
        <v>31</v>
      </c>
      <c r="D16" s="29" t="s">
        <v>1</v>
      </c>
      <c r="E16" s="30">
        <v>36772</v>
      </c>
      <c r="F16" s="29" t="s">
        <v>32</v>
      </c>
      <c r="G16" s="31">
        <v>911</v>
      </c>
      <c r="H16" s="18">
        <v>1100</v>
      </c>
      <c r="I16" s="18">
        <v>2015</v>
      </c>
      <c r="J16" s="19">
        <f>(G16/H16)*100</f>
        <v>82.81818181818181</v>
      </c>
      <c r="K16" s="31">
        <v>841</v>
      </c>
      <c r="L16" s="18">
        <v>1100</v>
      </c>
      <c r="M16" s="18">
        <v>2017</v>
      </c>
      <c r="N16" s="32">
        <f>IF(W16="MI",K16-10,K16)*1</f>
        <v>841</v>
      </c>
      <c r="O16" s="19">
        <f>(N16/L16)*100</f>
        <v>76.45454545454545</v>
      </c>
      <c r="P16" s="33">
        <v>343</v>
      </c>
      <c r="Q16" s="33">
        <v>800</v>
      </c>
      <c r="R16" s="19">
        <f>(P16/Q16)*100</f>
        <v>42.875</v>
      </c>
      <c r="S16" s="19">
        <f>(J16*0.1)</f>
        <v>8.281818181818181</v>
      </c>
      <c r="T16" s="19">
        <f>(O16*0.5)</f>
        <v>38.22727272727273</v>
      </c>
      <c r="U16" s="18">
        <f>P16*40/Q16</f>
        <v>17.15</v>
      </c>
      <c r="V16" s="20">
        <f>(S16+T16+U16)</f>
        <v>63.65909090909091</v>
      </c>
      <c r="W16" s="34">
        <v>0</v>
      </c>
      <c r="X16" s="17" t="s">
        <v>10</v>
      </c>
    </row>
    <row r="17" spans="1:24" s="35" customFormat="1" ht="30.75" customHeight="1">
      <c r="A17" s="14">
        <v>2</v>
      </c>
      <c r="B17" s="29" t="s">
        <v>33</v>
      </c>
      <c r="C17" s="29" t="s">
        <v>34</v>
      </c>
      <c r="D17" s="29" t="s">
        <v>3</v>
      </c>
      <c r="E17" s="30">
        <v>36192</v>
      </c>
      <c r="F17" s="29" t="s">
        <v>35</v>
      </c>
      <c r="G17" s="31">
        <v>977</v>
      </c>
      <c r="H17" s="18">
        <v>1100</v>
      </c>
      <c r="I17" s="18">
        <v>2015</v>
      </c>
      <c r="J17" s="19">
        <f>(G17/H17)*100</f>
        <v>88.81818181818181</v>
      </c>
      <c r="K17" s="31">
        <v>922</v>
      </c>
      <c r="L17" s="18">
        <v>1100</v>
      </c>
      <c r="M17" s="18">
        <v>2017</v>
      </c>
      <c r="N17" s="32">
        <f>IF(W17="MI",K17-10,K17)*1</f>
        <v>922</v>
      </c>
      <c r="O17" s="19">
        <f>(N17/L17)*100</f>
        <v>83.81818181818181</v>
      </c>
      <c r="P17" s="33">
        <v>256</v>
      </c>
      <c r="Q17" s="33">
        <v>800</v>
      </c>
      <c r="R17" s="19">
        <f>(P17/Q17)*100</f>
        <v>32</v>
      </c>
      <c r="S17" s="19">
        <f>(J17*0.1)</f>
        <v>8.881818181818181</v>
      </c>
      <c r="T17" s="19">
        <f>(O17*0.5)</f>
        <v>41.90909090909091</v>
      </c>
      <c r="U17" s="18">
        <f>P17*40/Q17</f>
        <v>12.8</v>
      </c>
      <c r="V17" s="20">
        <f>(S17+T17+U17)</f>
        <v>63.59090909090909</v>
      </c>
      <c r="W17" s="34">
        <v>0</v>
      </c>
      <c r="X17" s="17" t="s">
        <v>10</v>
      </c>
    </row>
    <row r="18" spans="7:11" s="3" customFormat="1" ht="21">
      <c r="G18" s="13"/>
      <c r="H18" s="9"/>
      <c r="I18" s="9"/>
      <c r="J18" s="9"/>
      <c r="K18" s="9"/>
    </row>
    <row r="19" spans="7:11" s="3" customFormat="1" ht="21">
      <c r="G19" s="60" t="s">
        <v>6</v>
      </c>
      <c r="H19" s="60"/>
      <c r="I19" s="60"/>
      <c r="J19" s="60"/>
      <c r="K19" s="60"/>
    </row>
    <row r="20" s="3" customFormat="1" ht="15">
      <c r="G20" s="11"/>
    </row>
    <row r="21" spans="1:24" s="43" customFormat="1" ht="34.5" customHeight="1">
      <c r="A21" s="36">
        <v>1</v>
      </c>
      <c r="B21" s="37" t="s">
        <v>36</v>
      </c>
      <c r="C21" s="37" t="s">
        <v>37</v>
      </c>
      <c r="D21" s="37" t="s">
        <v>1</v>
      </c>
      <c r="E21" s="38">
        <v>37198</v>
      </c>
      <c r="F21" s="37" t="s">
        <v>38</v>
      </c>
      <c r="G21" s="39">
        <v>841</v>
      </c>
      <c r="H21" s="40">
        <v>1100</v>
      </c>
      <c r="I21" s="40">
        <v>2017</v>
      </c>
      <c r="J21" s="41">
        <f>(G21/H21)*100</f>
        <v>76.45454545454545</v>
      </c>
      <c r="K21" s="39">
        <v>718</v>
      </c>
      <c r="L21" s="40">
        <v>1100</v>
      </c>
      <c r="M21" s="40">
        <v>2018</v>
      </c>
      <c r="N21" s="61">
        <f>IF(Y21="MI",K21-10,K21)*1</f>
        <v>718</v>
      </c>
      <c r="O21" s="19">
        <f>(N21/L21)*100</f>
        <v>65.27272727272727</v>
      </c>
      <c r="P21" s="42">
        <v>50</v>
      </c>
      <c r="Q21" s="42">
        <v>800</v>
      </c>
      <c r="R21" s="41">
        <f>(P21/Q21)*100</f>
        <v>6.25</v>
      </c>
      <c r="S21" s="41">
        <f>(J21*0.1)</f>
        <v>7.6454545454545455</v>
      </c>
      <c r="T21" s="41">
        <f>(O21*0.5)</f>
        <v>32.63636363636363</v>
      </c>
      <c r="U21" s="40">
        <f>P21*40/Q21</f>
        <v>2.5</v>
      </c>
      <c r="V21" s="40"/>
      <c r="W21" s="62">
        <f>(S21+T21+U21+V21)</f>
        <v>42.78181818181818</v>
      </c>
      <c r="X21" s="17" t="s">
        <v>10</v>
      </c>
    </row>
    <row r="22" spans="1:24" s="43" customFormat="1" ht="34.5" customHeight="1">
      <c r="A22" s="36">
        <v>2</v>
      </c>
      <c r="B22" s="63" t="s">
        <v>41</v>
      </c>
      <c r="C22" s="63" t="s">
        <v>39</v>
      </c>
      <c r="D22" s="63" t="s">
        <v>1</v>
      </c>
      <c r="E22" s="64">
        <v>36893</v>
      </c>
      <c r="F22" s="63" t="s">
        <v>40</v>
      </c>
      <c r="G22" s="65">
        <v>773</v>
      </c>
      <c r="H22" s="40">
        <v>1100</v>
      </c>
      <c r="I22" s="40">
        <v>2016</v>
      </c>
      <c r="J22" s="41">
        <f>(G22/H22)*100</f>
        <v>70.27272727272728</v>
      </c>
      <c r="K22" s="65">
        <v>773</v>
      </c>
      <c r="L22" s="40">
        <v>1100</v>
      </c>
      <c r="M22" s="40">
        <v>2018</v>
      </c>
      <c r="N22" s="61">
        <f>IF(Y22="MI",K22-10,K22)*1</f>
        <v>773</v>
      </c>
      <c r="O22" s="19">
        <f>(N22/L22)*100</f>
        <v>70.27272727272728</v>
      </c>
      <c r="P22" s="36">
        <v>10</v>
      </c>
      <c r="Q22" s="42">
        <v>800</v>
      </c>
      <c r="R22" s="41">
        <f>(P22/Q22)*100</f>
        <v>1.25</v>
      </c>
      <c r="S22" s="41">
        <f>(J22*0.1)</f>
        <v>7.027272727272728</v>
      </c>
      <c r="T22" s="41">
        <f>(O22*0.5)</f>
        <v>35.13636363636364</v>
      </c>
      <c r="U22" s="40">
        <f>P22*40/Q22</f>
        <v>0.5</v>
      </c>
      <c r="V22" s="40"/>
      <c r="W22" s="62">
        <f>(S22+T22+U22+V22)</f>
        <v>42.66363636363637</v>
      </c>
      <c r="X22" s="17" t="s">
        <v>10</v>
      </c>
    </row>
    <row r="23" s="3" customFormat="1" ht="15">
      <c r="G23" s="11"/>
    </row>
  </sheetData>
  <sheetProtection/>
  <mergeCells count="6">
    <mergeCell ref="C1:S1"/>
    <mergeCell ref="A2:X2"/>
    <mergeCell ref="G4:L4"/>
    <mergeCell ref="G8:L8"/>
    <mergeCell ref="G14:K14"/>
    <mergeCell ref="G19:K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2018-10-16T03:50:12Z</cp:lastPrinted>
  <dcterms:created xsi:type="dcterms:W3CDTF">2014-08-19T08:04:14Z</dcterms:created>
  <dcterms:modified xsi:type="dcterms:W3CDTF">2018-11-07T09:52:58Z</dcterms:modified>
  <cp:category/>
  <cp:version/>
  <cp:contentType/>
  <cp:contentStatus/>
</cp:coreProperties>
</file>