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385" windowHeight="8100" tabRatio="802" activeTab="0"/>
  </bookViews>
  <sheets>
    <sheet name=" 3rd merit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<sst xmlns="http://schemas.openxmlformats.org/spreadsheetml/2006/main" count="57" uniqueCount="48">
  <si>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s#</t>
  </si>
  <si>
    <t xml:space="preserve">Name </t>
  </si>
  <si>
    <t>Father's Name</t>
  </si>
  <si>
    <t>Gender (M/F)</t>
  </si>
  <si>
    <t>Date of Birth
 (M/D/Y)</t>
  </si>
  <si>
    <t>Domicile</t>
  </si>
  <si>
    <t>SSC Obtain</t>
  </si>
  <si>
    <t>SSC Total</t>
  </si>
  <si>
    <t>Passing Year</t>
  </si>
  <si>
    <t>SSC % 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</si>
  <si>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</si>
  <si>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</si>
  <si>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</si>
  <si>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</si>
  <si>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</si>
  <si>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</si>
  <si>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</si>
  <si>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</si>
  <si>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</si>
  <si>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</si>
  <si>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</si>
  <si>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</si>
  <si>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F</t>
  </si>
  <si>
    <t>M</t>
  </si>
  <si>
    <t>MI</t>
  </si>
  <si>
    <t>Lakih Marwat</t>
  </si>
  <si>
    <t>Khyber Agency</t>
  </si>
  <si>
    <t xml:space="preserve">Sahibzada Amanullah khan </t>
  </si>
  <si>
    <t>26/12/1998</t>
  </si>
  <si>
    <t>Shafiqullah</t>
  </si>
  <si>
    <t>Noor Hussain</t>
  </si>
  <si>
    <t>YUMNA KHAN</t>
  </si>
  <si>
    <t>FAYAZ AHMAD</t>
  </si>
  <si>
    <t>20-7-1997</t>
  </si>
  <si>
    <t>SWABI</t>
  </si>
  <si>
    <t>NOWSHERA</t>
  </si>
  <si>
    <t>HUDNA JAMIL</t>
  </si>
  <si>
    <t>JAMIL URREHMAN</t>
  </si>
  <si>
    <t>31-1-2001</t>
  </si>
  <si>
    <t>HIRA SHAH</t>
  </si>
  <si>
    <t>SYED SALEEM SHAH</t>
  </si>
  <si>
    <t>25-10-1996</t>
  </si>
  <si>
    <t xml:space="preserve">REMARKS </t>
  </si>
  <si>
    <t>Selected</t>
  </si>
  <si>
    <t>Waiting</t>
  </si>
  <si>
    <t>3RD MERIT LIST FOR BS PARAMEDICS FALL ,2018 ( Dental)</t>
  </si>
  <si>
    <t xml:space="preserve">Sahibzada M.Noman Aman </t>
  </si>
  <si>
    <t xml:space="preserve"> All the selected candidates are here by directed to submit  their  Admission fee Rs.39800/- on or before 23-10-2018, positively.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</si>
</sst>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/mm/yyyy;@"/>
  </numFmts>
  <fonts count="49">
    <font>
      <sz val="11"/>
      <color theme="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textRotation="90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left" vertical="center" textRotation="90" wrapText="1"/>
    </xf>
    <xf numFmtId="0" fontId="21" fillId="33" borderId="10" xfId="0" applyFont="1" applyFill="1" applyBorder="1" applyAlignment="1">
      <alignment horizontal="left" vertical="center" textRotation="90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168" fontId="21" fillId="33" borderId="10" xfId="0" applyNumberFormat="1" applyFont="1" applyFill="1" applyBorder="1" applyAlignment="1">
      <alignment horizontal="left" vertical="center"/>
    </xf>
    <xf numFmtId="0" fontId="48" fillId="34" borderId="0" xfId="0" applyFont="1" applyFill="1" applyAlignment="1">
      <alignment/>
    </xf>
    <xf numFmtId="0" fontId="21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1" fillId="33" borderId="11" xfId="0" applyFont="1" applyFill="1" applyBorder="1" applyAlignment="1">
      <alignment horizontal="center" vertical="center" textRotation="90" wrapText="1"/>
    </xf>
    <xf numFmtId="14" fontId="21" fillId="33" borderId="10" xfId="0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14" fontId="21" fillId="33" borderId="10" xfId="0" applyNumberFormat="1" applyFont="1" applyFill="1" applyBorder="1" applyAlignment="1">
      <alignment horizontal="left"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1">
      <selection activeCell="A2" sqref="A2:X2"/>
    </sheetView>
  </sheetViews>
  <sheetFormatPr defaultColWidth="9.140625" defaultRowHeight="15"/>
  <cols>
    <col min="1" max="1" width="3.7109375" style="3" bestFit="1" customWidth="1"/>
    <col min="2" max="2" width="22.28125" style="3" bestFit="1" customWidth="1"/>
    <col min="3" max="3" width="21.7109375" style="3" customWidth="1"/>
    <col min="4" max="4" width="3.140625" style="3" bestFit="1" customWidth="1"/>
    <col min="5" max="5" width="10.00390625" style="4" bestFit="1" customWidth="1"/>
    <col min="6" max="6" width="16.28125" style="3" customWidth="1"/>
    <col min="7" max="8" width="5.140625" style="3" bestFit="1" customWidth="1"/>
    <col min="9" max="9" width="5.421875" style="3" bestFit="1" customWidth="1"/>
    <col min="10" max="10" width="4.7109375" style="3" customWidth="1"/>
    <col min="11" max="11" width="4.57421875" style="3" bestFit="1" customWidth="1"/>
    <col min="12" max="13" width="5.140625" style="3" bestFit="1" customWidth="1"/>
    <col min="14" max="14" width="4.57421875" style="3" bestFit="1" customWidth="1"/>
    <col min="15" max="15" width="5.8515625" style="3" bestFit="1" customWidth="1"/>
    <col min="16" max="17" width="3.7109375" style="3" bestFit="1" customWidth="1"/>
    <col min="18" max="18" width="5.57421875" style="3" customWidth="1"/>
    <col min="19" max="19" width="4.7109375" style="3" bestFit="1" customWidth="1"/>
    <col min="20" max="21" width="4.8515625" style="3" bestFit="1" customWidth="1"/>
    <col min="22" max="22" width="5.00390625" style="3" customWidth="1"/>
    <col min="23" max="23" width="3.7109375" style="3" bestFit="1" customWidth="1"/>
    <col min="24" max="24" width="29.57421875" style="3" customWidth="1"/>
    <col min="25" max="16384" width="9.140625" style="3" customWidth="1"/>
  </cols>
  <sheetData>
    <row r="1" spans="3:43" s="13" customFormat="1" ht="18.75" customHeight="1">
      <c r="C1" s="24" t="s">
        <v>45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  <c r="AP1" s="15"/>
      <c r="AQ1" s="15"/>
    </row>
    <row r="2" spans="1:25" s="17" customFormat="1" ht="26.25" customHeight="1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6"/>
    </row>
    <row r="3" spans="1:24" ht="77.25">
      <c r="A3" s="1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8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8" t="s">
        <v>21</v>
      </c>
      <c r="X3" s="1" t="s">
        <v>42</v>
      </c>
    </row>
    <row r="4" spans="1:24" s="12" customFormat="1" ht="24" customHeight="1">
      <c r="A4" s="7">
        <v>1</v>
      </c>
      <c r="B4" s="10" t="s">
        <v>36</v>
      </c>
      <c r="C4" s="10" t="s">
        <v>37</v>
      </c>
      <c r="D4" s="10" t="s">
        <v>22</v>
      </c>
      <c r="E4" s="19" t="s">
        <v>38</v>
      </c>
      <c r="F4" s="10" t="s">
        <v>35</v>
      </c>
      <c r="G4" s="20">
        <v>966</v>
      </c>
      <c r="H4" s="8">
        <v>1100</v>
      </c>
      <c r="I4" s="8">
        <v>2016</v>
      </c>
      <c r="J4" s="2">
        <f>(G4/H4)*100</f>
        <v>87.81818181818181</v>
      </c>
      <c r="K4" s="20">
        <v>959</v>
      </c>
      <c r="L4" s="8">
        <v>1100</v>
      </c>
      <c r="M4" s="8">
        <v>2018</v>
      </c>
      <c r="N4" s="8">
        <f>IF(W4="MI",K4-10,K4)*1</f>
        <v>959</v>
      </c>
      <c r="O4" s="2">
        <f>(N4/L4)*100</f>
        <v>87.18181818181819</v>
      </c>
      <c r="P4" s="7">
        <v>278</v>
      </c>
      <c r="Q4" s="7">
        <v>800</v>
      </c>
      <c r="R4" s="2">
        <f>(P4/Q4)*100</f>
        <v>34.75</v>
      </c>
      <c r="S4" s="2">
        <f>(J4*0.1)</f>
        <v>8.781818181818181</v>
      </c>
      <c r="T4" s="2">
        <f>(O4*0.5)</f>
        <v>43.59090909090909</v>
      </c>
      <c r="U4" s="8">
        <f>P4*40/Q4</f>
        <v>13.9</v>
      </c>
      <c r="V4" s="2">
        <f>(S4+T4+U4)</f>
        <v>66.27272727272728</v>
      </c>
      <c r="W4" s="21">
        <v>0</v>
      </c>
      <c r="X4" s="22" t="s">
        <v>43</v>
      </c>
    </row>
    <row r="5" spans="1:24" s="12" customFormat="1" ht="24" customHeight="1">
      <c r="A5" s="7">
        <v>2</v>
      </c>
      <c r="B5" s="22" t="s">
        <v>39</v>
      </c>
      <c r="C5" s="22" t="s">
        <v>40</v>
      </c>
      <c r="D5" s="22" t="s">
        <v>22</v>
      </c>
      <c r="E5" s="23" t="s">
        <v>41</v>
      </c>
      <c r="F5" s="22" t="s">
        <v>35</v>
      </c>
      <c r="G5" s="20">
        <v>868</v>
      </c>
      <c r="H5" s="8">
        <v>1050</v>
      </c>
      <c r="I5" s="8">
        <v>2014</v>
      </c>
      <c r="J5" s="2">
        <f>(G5/H5)*100</f>
        <v>82.66666666666667</v>
      </c>
      <c r="K5" s="20">
        <v>910</v>
      </c>
      <c r="L5" s="8">
        <v>1100</v>
      </c>
      <c r="M5" s="8">
        <v>2018</v>
      </c>
      <c r="N5" s="8">
        <f>IF(W5="MI",K5-10,K5)*1</f>
        <v>900</v>
      </c>
      <c r="O5" s="2">
        <f>(N5/L5)*100</f>
        <v>81.81818181818183</v>
      </c>
      <c r="P5" s="7">
        <v>332</v>
      </c>
      <c r="Q5" s="7">
        <v>800</v>
      </c>
      <c r="R5" s="2">
        <f>(P5/Q5)*100</f>
        <v>41.5</v>
      </c>
      <c r="S5" s="2">
        <f>(J5*0.1)</f>
        <v>8.266666666666667</v>
      </c>
      <c r="T5" s="2">
        <f>(O5*0.5)</f>
        <v>40.909090909090914</v>
      </c>
      <c r="U5" s="8">
        <f>P5*40/Q5</f>
        <v>16.6</v>
      </c>
      <c r="V5" s="2">
        <f>(S5+T5+U5)</f>
        <v>65.77575757575758</v>
      </c>
      <c r="W5" s="21" t="s">
        <v>24</v>
      </c>
      <c r="X5" s="22" t="s">
        <v>43</v>
      </c>
    </row>
    <row r="6" spans="1:24" s="12" customFormat="1" ht="24" customHeight="1">
      <c r="A6" s="7">
        <v>3</v>
      </c>
      <c r="B6" s="22" t="s">
        <v>29</v>
      </c>
      <c r="C6" s="22" t="s">
        <v>30</v>
      </c>
      <c r="D6" s="10" t="s">
        <v>23</v>
      </c>
      <c r="E6" s="19">
        <v>36496</v>
      </c>
      <c r="F6" s="10" t="s">
        <v>26</v>
      </c>
      <c r="G6" s="20">
        <v>783</v>
      </c>
      <c r="H6" s="8">
        <v>1100</v>
      </c>
      <c r="I6" s="8">
        <v>2015</v>
      </c>
      <c r="J6" s="2">
        <f>(G6/H6)*100</f>
        <v>71.18181818181817</v>
      </c>
      <c r="K6" s="20">
        <v>887</v>
      </c>
      <c r="L6" s="8">
        <v>1100</v>
      </c>
      <c r="M6" s="8">
        <v>2017</v>
      </c>
      <c r="N6" s="8">
        <f>IF(W6="MI",K6-10,K6)</f>
        <v>877</v>
      </c>
      <c r="O6" s="2">
        <f>(N6/L6)*100</f>
        <v>79.72727272727272</v>
      </c>
      <c r="P6" s="7">
        <v>367</v>
      </c>
      <c r="Q6" s="7">
        <v>800</v>
      </c>
      <c r="R6" s="2">
        <f>(P6/Q6)*100</f>
        <v>45.875</v>
      </c>
      <c r="S6" s="2">
        <f>(J6*0.1)</f>
        <v>7.118181818181817</v>
      </c>
      <c r="T6" s="2">
        <f>(O6*0.5)</f>
        <v>39.86363636363636</v>
      </c>
      <c r="U6" s="8">
        <f>P6*40/Q6</f>
        <v>18.35</v>
      </c>
      <c r="V6" s="2">
        <f>(S6+T6+U6)</f>
        <v>65.33181818181818</v>
      </c>
      <c r="W6" s="21" t="s">
        <v>24</v>
      </c>
      <c r="X6" s="22" t="s">
        <v>43</v>
      </c>
    </row>
    <row r="7" spans="1:24" s="12" customFormat="1" ht="24" customHeight="1">
      <c r="A7" s="7">
        <v>4</v>
      </c>
      <c r="B7" s="10" t="s">
        <v>46</v>
      </c>
      <c r="C7" s="10" t="s">
        <v>27</v>
      </c>
      <c r="D7" s="10" t="s">
        <v>23</v>
      </c>
      <c r="E7" s="11" t="s">
        <v>28</v>
      </c>
      <c r="F7" s="10" t="s">
        <v>25</v>
      </c>
      <c r="G7" s="20">
        <v>858</v>
      </c>
      <c r="H7" s="8">
        <v>1100</v>
      </c>
      <c r="I7" s="8">
        <v>2015</v>
      </c>
      <c r="J7" s="2">
        <f>(G7/H7)*100</f>
        <v>78</v>
      </c>
      <c r="K7" s="20">
        <v>916</v>
      </c>
      <c r="L7" s="8">
        <v>1100</v>
      </c>
      <c r="M7" s="8">
        <v>2017</v>
      </c>
      <c r="N7" s="8">
        <f>IF(W7="MI",K7-10,K7)*1</f>
        <v>916</v>
      </c>
      <c r="O7" s="2">
        <f>(N7/L7)*100</f>
        <v>83.27272727272728</v>
      </c>
      <c r="P7" s="7">
        <v>308</v>
      </c>
      <c r="Q7" s="7">
        <v>800</v>
      </c>
      <c r="R7" s="2">
        <f>(P7/Q7)*100</f>
        <v>38.5</v>
      </c>
      <c r="S7" s="2">
        <f>(J7*0.1)</f>
        <v>7.800000000000001</v>
      </c>
      <c r="T7" s="2">
        <f>(O7*0.5)</f>
        <v>41.63636363636364</v>
      </c>
      <c r="U7" s="8">
        <f>P7*40/Q7</f>
        <v>15.4</v>
      </c>
      <c r="V7" s="2">
        <f>(S7+T7+U7)</f>
        <v>64.83636363636364</v>
      </c>
      <c r="W7" s="21">
        <v>0</v>
      </c>
      <c r="X7" s="22" t="s">
        <v>43</v>
      </c>
    </row>
    <row r="8" spans="1:24" s="9" customFormat="1" ht="24" customHeight="1">
      <c r="A8" s="7">
        <v>5</v>
      </c>
      <c r="B8" s="22" t="s">
        <v>31</v>
      </c>
      <c r="C8" s="22" t="s">
        <v>32</v>
      </c>
      <c r="D8" s="22" t="s">
        <v>22</v>
      </c>
      <c r="E8" s="23" t="s">
        <v>33</v>
      </c>
      <c r="F8" s="22" t="s">
        <v>34</v>
      </c>
      <c r="G8" s="20">
        <v>916</v>
      </c>
      <c r="H8" s="8">
        <v>1100</v>
      </c>
      <c r="I8" s="8">
        <v>2014</v>
      </c>
      <c r="J8" s="2">
        <f>(G8/H8)*100</f>
        <v>83.27272727272728</v>
      </c>
      <c r="K8" s="20">
        <v>858</v>
      </c>
      <c r="L8" s="8">
        <v>1100</v>
      </c>
      <c r="M8" s="8">
        <v>2016</v>
      </c>
      <c r="N8" s="8">
        <f>IF(W8="MI",K8-10,K8)*1</f>
        <v>858</v>
      </c>
      <c r="O8" s="2">
        <f>(N8/L8)*100</f>
        <v>78</v>
      </c>
      <c r="P8" s="7">
        <v>339</v>
      </c>
      <c r="Q8" s="7">
        <v>800</v>
      </c>
      <c r="R8" s="2">
        <f>(P8/Q8)*100</f>
        <v>42.375</v>
      </c>
      <c r="S8" s="2">
        <f>(J8*0.1)</f>
        <v>8.327272727272728</v>
      </c>
      <c r="T8" s="2">
        <f>(O8*0.5)</f>
        <v>39</v>
      </c>
      <c r="U8" s="8">
        <f>P8*40/Q8</f>
        <v>16.95</v>
      </c>
      <c r="V8" s="2">
        <f>(S8+T8+U8)</f>
        <v>64.27727272727273</v>
      </c>
      <c r="W8" s="21">
        <v>0</v>
      </c>
      <c r="X8" s="22" t="s">
        <v>44</v>
      </c>
    </row>
  </sheetData>
  <sheetProtection/>
  <mergeCells count="2">
    <mergeCell ref="C1:S1"/>
    <mergeCell ref="A2:X2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2018-10-16T04:40:40Z</cp:lastPrinted>
  <dcterms:created xsi:type="dcterms:W3CDTF">2014-08-19T08:04:14Z</dcterms:created>
  <dcterms:modified xsi:type="dcterms:W3CDTF">2018-10-22T07:53:38Z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