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45" windowHeight="4395" tabRatio="802" activeTab="0"/>
  </bookViews>
  <sheets>
    <sheet name="2nd meril list" sheetId="1" r:id="rId1"/>
  </sheets>
  <definedNames/>
  <calcPr fullCalcOnLoad="1"/>
</workbook>
</file>

<file path=xl/sharedStrings.xml><?xml version="1.0" encoding="utf-8"?>
<sst xmlns="http://schemas.openxmlformats.org/spreadsheetml/2006/main" count="135" uniqueCount="86">
  <si>
    <t xml:space="preserve">Name </t>
  </si>
  <si>
    <t>Father's Name</t>
  </si>
  <si>
    <t>Gender (M/F)</t>
  </si>
  <si>
    <t>Domicile</t>
  </si>
  <si>
    <t>SSC Obtain</t>
  </si>
  <si>
    <t>SSC Total</t>
  </si>
  <si>
    <t>SSC % age Marks</t>
  </si>
  <si>
    <t xml:space="preserve">HSSC Obtain </t>
  </si>
  <si>
    <t>HSSC Total</t>
  </si>
  <si>
    <t>Passing Year</t>
  </si>
  <si>
    <t>Adjusted Marks</t>
  </si>
  <si>
    <t xml:space="preserve">HSSC %age Marks </t>
  </si>
  <si>
    <t>Entry Test Obtain</t>
  </si>
  <si>
    <t xml:space="preserve">Entry Test Total </t>
  </si>
  <si>
    <t>Entry Test
%age Marks</t>
  </si>
  <si>
    <t>weightage SCC 
(10%)</t>
  </si>
  <si>
    <t>Weightage HSSC 
(50%)</t>
  </si>
  <si>
    <t>Weightage Test
(40%)</t>
  </si>
  <si>
    <t>Merit Score</t>
  </si>
  <si>
    <t>MARKS IMPROVED</t>
  </si>
  <si>
    <t>Date of Birth
 (M/D/Y)</t>
  </si>
  <si>
    <t>s#</t>
  </si>
  <si>
    <t>M</t>
  </si>
  <si>
    <t>MI</t>
  </si>
  <si>
    <t>BAJAUR AGENCY</t>
  </si>
  <si>
    <t>PESHAWAR</t>
  </si>
  <si>
    <t xml:space="preserve">ABDUR REHMAN </t>
  </si>
  <si>
    <t>ABDULMAJID</t>
  </si>
  <si>
    <t>NASEEMA NAZ</t>
  </si>
  <si>
    <t>DAWAR KHAN</t>
  </si>
  <si>
    <t>F</t>
  </si>
  <si>
    <t>MUHAMMAD ZAHID</t>
  </si>
  <si>
    <t>GHULAM RASHEED</t>
  </si>
  <si>
    <t>NOWSHERA</t>
  </si>
  <si>
    <t>SAMINA NAZ</t>
  </si>
  <si>
    <t>DAWAR KLHAN</t>
  </si>
  <si>
    <t>SWAT</t>
  </si>
  <si>
    <t>SHAHID ULLAH</t>
  </si>
  <si>
    <t>SAID UR REHMAN</t>
  </si>
  <si>
    <t>Ihsanullah khan</t>
  </si>
  <si>
    <t>Izazullah Khan</t>
  </si>
  <si>
    <t>Mardan</t>
  </si>
  <si>
    <t>kohat</t>
  </si>
  <si>
    <t>MARDAN</t>
  </si>
  <si>
    <t>SHAHAB UDIN</t>
  </si>
  <si>
    <t>MANWAR KHAN</t>
  </si>
  <si>
    <t>MUHAMMAD HARIS</t>
  </si>
  <si>
    <t>AURANG ZEB KHAN</t>
  </si>
  <si>
    <t>OMER ZAMAN</t>
  </si>
  <si>
    <t>ALI ZAMAN</t>
  </si>
  <si>
    <t>FR KOHAT</t>
  </si>
  <si>
    <t>ALMAR SAEED</t>
  </si>
  <si>
    <t>HANGO</t>
  </si>
  <si>
    <t>ZOHRA KHAN</t>
  </si>
  <si>
    <t>ZEWAR KHAN</t>
  </si>
  <si>
    <t>LAIBA FAYYAZ</t>
  </si>
  <si>
    <t>MOHAMMAD FAYYAZ</t>
  </si>
  <si>
    <t>m</t>
  </si>
  <si>
    <t>FATIMA ILYAS</t>
  </si>
  <si>
    <t>MUHAMMAD ILYAS</t>
  </si>
  <si>
    <t>27-4-200</t>
  </si>
  <si>
    <t>KAMRAN ALI</t>
  </si>
  <si>
    <t>SHAPIR KHAN</t>
  </si>
  <si>
    <t>16-05-2001</t>
  </si>
  <si>
    <t>CHITRAL</t>
  </si>
  <si>
    <t>ADNAN ALI</t>
  </si>
  <si>
    <t>SYED AZMATULLAH JAN</t>
  </si>
  <si>
    <t>MUHAMMAD SHOAIB</t>
  </si>
  <si>
    <t>20-10-1999</t>
  </si>
  <si>
    <t>BAJUAR</t>
  </si>
  <si>
    <t xml:space="preserve">IMDAD KHAN </t>
  </si>
  <si>
    <t>IHSANULLAH KHAN</t>
  </si>
  <si>
    <t>ASADULLAH</t>
  </si>
  <si>
    <t>RAHJ ALI KHAN</t>
  </si>
  <si>
    <t>REMARKS</t>
  </si>
  <si>
    <t>Selected</t>
  </si>
  <si>
    <t>Waiting</t>
  </si>
  <si>
    <t xml:space="preserve"> All the selected candidates are here by directed to submit  their  Admission fee Rs.39800/- on or before 18-10-2018, positively. </t>
  </si>
  <si>
    <t>2ND MERIT LIST FOR BS PARAMEDICS FALL ,2018 ( Emergency)</t>
  </si>
  <si>
    <t>ASHFAQ AHMAD</t>
  </si>
  <si>
    <t>MUHAMMAD YOUNUS</t>
  </si>
  <si>
    <t>20-03-1997</t>
  </si>
  <si>
    <t>FATA MOHMAND</t>
  </si>
  <si>
    <t xml:space="preserve">RASHID </t>
  </si>
  <si>
    <t>WAJID MUHAMMAD</t>
  </si>
  <si>
    <t>KHYBER AGENCY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</si>
</sst>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dd/mm/yyyy;@"/>
    <numFmt numFmtId="173" formatCode="mmm/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 textRotation="90" wrapText="1"/>
    </xf>
    <xf numFmtId="2" fontId="18" fillId="33" borderId="10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 wrapText="1"/>
    </xf>
    <xf numFmtId="0" fontId="19" fillId="33" borderId="0" xfId="0" applyFont="1" applyFill="1" applyAlignment="1">
      <alignment wrapText="1"/>
    </xf>
    <xf numFmtId="0" fontId="18" fillId="33" borderId="10" xfId="0" applyFont="1" applyFill="1" applyBorder="1" applyAlignment="1">
      <alignment horizontal="left" vertical="center" textRotation="90" wrapText="1"/>
    </xf>
    <xf numFmtId="0" fontId="18" fillId="33" borderId="10" xfId="0" applyFont="1" applyFill="1" applyBorder="1" applyAlignment="1">
      <alignment horizontal="left" vertical="center" textRotation="90"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/>
    </xf>
    <xf numFmtId="14" fontId="18" fillId="33" borderId="10" xfId="0" applyNumberFormat="1" applyFont="1" applyFill="1" applyBorder="1" applyAlignment="1">
      <alignment horizontal="left"/>
    </xf>
    <xf numFmtId="0" fontId="18" fillId="33" borderId="10" xfId="0" applyFont="1" applyFill="1" applyBorder="1" applyAlignment="1">
      <alignment horizontal="left" vertical="center" wrapText="1"/>
    </xf>
    <xf numFmtId="14" fontId="18" fillId="33" borderId="10" xfId="0" applyNumberFormat="1" applyFont="1" applyFill="1" applyBorder="1" applyAlignment="1">
      <alignment horizontal="left" vertical="center"/>
    </xf>
    <xf numFmtId="0" fontId="18" fillId="33" borderId="10" xfId="0" applyFont="1" applyFill="1" applyBorder="1" applyAlignment="1">
      <alignment vertical="center"/>
    </xf>
    <xf numFmtId="0" fontId="22" fillId="33" borderId="0" xfId="0" applyFont="1" applyFill="1" applyAlignment="1">
      <alignment/>
    </xf>
    <xf numFmtId="0" fontId="22" fillId="33" borderId="0" xfId="0" applyFont="1" applyFill="1" applyBorder="1" applyAlignment="1">
      <alignment/>
    </xf>
    <xf numFmtId="0" fontId="22" fillId="33" borderId="0" xfId="0" applyFont="1" applyFill="1" applyBorder="1" applyAlignment="1">
      <alignment horizontal="left"/>
    </xf>
    <xf numFmtId="0" fontId="22" fillId="33" borderId="0" xfId="0" applyFont="1" applyFill="1" applyAlignment="1">
      <alignment horizontal="left"/>
    </xf>
    <xf numFmtId="0" fontId="42" fillId="34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0" fontId="24" fillId="33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3"/>
  <sheetViews>
    <sheetView tabSelected="1" zoomScalePageLayoutView="0" workbookViewId="0" topLeftCell="A1">
      <selection activeCell="X10" sqref="X10"/>
    </sheetView>
  </sheetViews>
  <sheetFormatPr defaultColWidth="9.140625" defaultRowHeight="15"/>
  <cols>
    <col min="1" max="1" width="3.57421875" style="17" bestFit="1" customWidth="1"/>
    <col min="2" max="2" width="22.28125" style="17" bestFit="1" customWidth="1"/>
    <col min="3" max="3" width="26.8515625" style="17" bestFit="1" customWidth="1"/>
    <col min="4" max="4" width="9.00390625" style="17" bestFit="1" customWidth="1"/>
    <col min="5" max="5" width="9.00390625" style="20" bestFit="1" customWidth="1"/>
    <col min="6" max="6" width="14.8515625" style="17" bestFit="1" customWidth="1"/>
    <col min="7" max="7" width="3.57421875" style="17" customWidth="1"/>
    <col min="8" max="8" width="4.421875" style="17" customWidth="1"/>
    <col min="9" max="9" width="5.28125" style="17" customWidth="1"/>
    <col min="10" max="10" width="4.7109375" style="17" customWidth="1"/>
    <col min="11" max="11" width="3.57421875" style="17" customWidth="1"/>
    <col min="12" max="12" width="5.00390625" style="17" customWidth="1"/>
    <col min="13" max="14" width="4.421875" style="17" customWidth="1"/>
    <col min="15" max="15" width="5.7109375" style="17" customWidth="1"/>
    <col min="16" max="17" width="3.57421875" style="17" customWidth="1"/>
    <col min="18" max="18" width="5.57421875" style="17" customWidth="1"/>
    <col min="19" max="21" width="4.57421875" style="17" customWidth="1"/>
    <col min="22" max="22" width="6.57421875" style="17" customWidth="1"/>
    <col min="23" max="23" width="3.57421875" style="17" bestFit="1" customWidth="1"/>
    <col min="24" max="24" width="35.57421875" style="17" customWidth="1"/>
    <col min="25" max="16384" width="9.140625" style="17" customWidth="1"/>
  </cols>
  <sheetData>
    <row r="1" spans="3:43" s="3" customFormat="1" ht="18.75" customHeight="1">
      <c r="C1" s="22" t="s">
        <v>78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5"/>
      <c r="AM1" s="5"/>
      <c r="AN1" s="5"/>
      <c r="AO1" s="5"/>
      <c r="AP1" s="5"/>
      <c r="AQ1" s="5"/>
    </row>
    <row r="2" spans="1:25" s="7" customFormat="1" ht="26.25" customHeight="1">
      <c r="A2" s="23" t="s">
        <v>77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6"/>
    </row>
    <row r="3" spans="1:24" ht="77.25">
      <c r="A3" s="1" t="s">
        <v>21</v>
      </c>
      <c r="B3" s="8" t="s">
        <v>0</v>
      </c>
      <c r="C3" s="9" t="s">
        <v>1</v>
      </c>
      <c r="D3" s="8" t="s">
        <v>2</v>
      </c>
      <c r="E3" s="8" t="s">
        <v>20</v>
      </c>
      <c r="F3" s="8" t="s">
        <v>3</v>
      </c>
      <c r="G3" s="1" t="s">
        <v>4</v>
      </c>
      <c r="H3" s="1" t="s">
        <v>5</v>
      </c>
      <c r="I3" s="1" t="s">
        <v>9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1" t="s">
        <v>11</v>
      </c>
      <c r="P3" s="1" t="s">
        <v>12</v>
      </c>
      <c r="Q3" s="1" t="s">
        <v>13</v>
      </c>
      <c r="R3" s="1" t="s">
        <v>14</v>
      </c>
      <c r="S3" s="1" t="s">
        <v>15</v>
      </c>
      <c r="T3" s="1" t="s">
        <v>16</v>
      </c>
      <c r="U3" s="1" t="s">
        <v>17</v>
      </c>
      <c r="V3" s="1" t="s">
        <v>18</v>
      </c>
      <c r="W3" s="1" t="s">
        <v>19</v>
      </c>
      <c r="X3" s="1" t="s">
        <v>74</v>
      </c>
    </row>
    <row r="4" spans="1:24" s="3" customFormat="1" ht="18.75" customHeight="1">
      <c r="A4" s="10">
        <v>1</v>
      </c>
      <c r="B4" s="12" t="s">
        <v>46</v>
      </c>
      <c r="C4" s="12" t="s">
        <v>47</v>
      </c>
      <c r="D4" s="12" t="s">
        <v>22</v>
      </c>
      <c r="E4" s="13">
        <v>36332</v>
      </c>
      <c r="F4" s="12" t="s">
        <v>25</v>
      </c>
      <c r="G4" s="16">
        <v>950</v>
      </c>
      <c r="H4" s="11">
        <v>1100</v>
      </c>
      <c r="I4" s="11">
        <v>2016</v>
      </c>
      <c r="J4" s="2">
        <f aca="true" t="shared" si="0" ref="J4:J23">(G4/H4)*100</f>
        <v>86.36363636363636</v>
      </c>
      <c r="K4" s="16">
        <v>765</v>
      </c>
      <c r="L4" s="11">
        <v>1100</v>
      </c>
      <c r="M4" s="11">
        <v>2018</v>
      </c>
      <c r="N4" s="11">
        <f aca="true" t="shared" si="1" ref="N4:N10">IF(W4="MI",K4-10,K4)*1</f>
        <v>765</v>
      </c>
      <c r="O4" s="2">
        <f aca="true" t="shared" si="2" ref="O4:O23">(N4/L4)*100</f>
        <v>69.54545454545455</v>
      </c>
      <c r="P4" s="10">
        <v>212</v>
      </c>
      <c r="Q4" s="10">
        <v>800</v>
      </c>
      <c r="R4" s="2">
        <f aca="true" t="shared" si="3" ref="R4:R23">(P4/Q4)*100</f>
        <v>26.5</v>
      </c>
      <c r="S4" s="2">
        <f aca="true" t="shared" si="4" ref="S4:S23">(J4*0.1)</f>
        <v>8.636363636363637</v>
      </c>
      <c r="T4" s="2">
        <f aca="true" t="shared" si="5" ref="T4:T23">(O4*0.5)</f>
        <v>34.77272727272727</v>
      </c>
      <c r="U4" s="11">
        <f aca="true" t="shared" si="6" ref="U4:U23">P4*40/Q4</f>
        <v>10.6</v>
      </c>
      <c r="V4" s="2">
        <f aca="true" t="shared" si="7" ref="V4:V23">(S4+T4+U4)</f>
        <v>54.00909090909091</v>
      </c>
      <c r="W4" s="10">
        <v>0</v>
      </c>
      <c r="X4" s="12" t="s">
        <v>75</v>
      </c>
    </row>
    <row r="5" spans="1:24" s="3" customFormat="1" ht="18.75" customHeight="1">
      <c r="A5" s="10">
        <v>2</v>
      </c>
      <c r="B5" s="12" t="s">
        <v>34</v>
      </c>
      <c r="C5" s="12" t="s">
        <v>35</v>
      </c>
      <c r="D5" s="12" t="s">
        <v>30</v>
      </c>
      <c r="E5" s="13">
        <v>36506</v>
      </c>
      <c r="F5" s="12" t="s">
        <v>25</v>
      </c>
      <c r="G5" s="16">
        <v>807</v>
      </c>
      <c r="H5" s="11">
        <v>1100</v>
      </c>
      <c r="I5" s="11">
        <v>2016</v>
      </c>
      <c r="J5" s="2">
        <f t="shared" si="0"/>
        <v>73.36363636363636</v>
      </c>
      <c r="K5" s="16">
        <v>839</v>
      </c>
      <c r="L5" s="11">
        <v>1100</v>
      </c>
      <c r="M5" s="11">
        <v>2018</v>
      </c>
      <c r="N5" s="11">
        <f t="shared" si="1"/>
        <v>829</v>
      </c>
      <c r="O5" s="2">
        <f t="shared" si="2"/>
        <v>75.36363636363636</v>
      </c>
      <c r="P5" s="10">
        <v>174</v>
      </c>
      <c r="Q5" s="10">
        <v>800</v>
      </c>
      <c r="R5" s="2">
        <f t="shared" si="3"/>
        <v>21.75</v>
      </c>
      <c r="S5" s="2">
        <f t="shared" si="4"/>
        <v>7.336363636363636</v>
      </c>
      <c r="T5" s="2">
        <f t="shared" si="5"/>
        <v>37.68181818181818</v>
      </c>
      <c r="U5" s="11">
        <f t="shared" si="6"/>
        <v>8.7</v>
      </c>
      <c r="V5" s="2">
        <f t="shared" si="7"/>
        <v>53.71818181818182</v>
      </c>
      <c r="W5" s="10" t="s">
        <v>23</v>
      </c>
      <c r="X5" s="12" t="s">
        <v>75</v>
      </c>
    </row>
    <row r="6" spans="1:24" s="3" customFormat="1" ht="18.75" customHeight="1">
      <c r="A6" s="10">
        <v>3</v>
      </c>
      <c r="B6" s="12" t="s">
        <v>58</v>
      </c>
      <c r="C6" s="12" t="s">
        <v>59</v>
      </c>
      <c r="D6" s="12" t="s">
        <v>30</v>
      </c>
      <c r="E6" s="13" t="s">
        <v>60</v>
      </c>
      <c r="F6" s="12" t="s">
        <v>43</v>
      </c>
      <c r="G6" s="16">
        <v>895</v>
      </c>
      <c r="H6" s="11">
        <v>1100</v>
      </c>
      <c r="I6" s="11">
        <v>2016</v>
      </c>
      <c r="J6" s="2">
        <f t="shared" si="0"/>
        <v>81.36363636363636</v>
      </c>
      <c r="K6" s="16">
        <v>912</v>
      </c>
      <c r="L6" s="11">
        <v>1100</v>
      </c>
      <c r="M6" s="11">
        <v>2018</v>
      </c>
      <c r="N6" s="11">
        <f t="shared" si="1"/>
        <v>912</v>
      </c>
      <c r="O6" s="2">
        <f t="shared" si="2"/>
        <v>82.9090909090909</v>
      </c>
      <c r="P6" s="10">
        <v>79</v>
      </c>
      <c r="Q6" s="10">
        <v>800</v>
      </c>
      <c r="R6" s="2">
        <f t="shared" si="3"/>
        <v>9.875</v>
      </c>
      <c r="S6" s="2">
        <f t="shared" si="4"/>
        <v>8.136363636363637</v>
      </c>
      <c r="T6" s="2">
        <f t="shared" si="5"/>
        <v>41.45454545454545</v>
      </c>
      <c r="U6" s="11">
        <f t="shared" si="6"/>
        <v>3.95</v>
      </c>
      <c r="V6" s="2">
        <f t="shared" si="7"/>
        <v>53.540909090909096</v>
      </c>
      <c r="W6" s="10">
        <v>0</v>
      </c>
      <c r="X6" s="12" t="s">
        <v>75</v>
      </c>
    </row>
    <row r="7" spans="1:24" s="3" customFormat="1" ht="18.75" customHeight="1">
      <c r="A7" s="10">
        <v>4</v>
      </c>
      <c r="B7" s="12" t="s">
        <v>65</v>
      </c>
      <c r="C7" s="12" t="s">
        <v>62</v>
      </c>
      <c r="D7" s="12" t="s">
        <v>57</v>
      </c>
      <c r="E7" s="13" t="s">
        <v>63</v>
      </c>
      <c r="F7" s="12" t="s">
        <v>64</v>
      </c>
      <c r="G7" s="16">
        <v>825</v>
      </c>
      <c r="H7" s="11">
        <v>1100</v>
      </c>
      <c r="I7" s="11">
        <v>2015</v>
      </c>
      <c r="J7" s="2">
        <f t="shared" si="0"/>
        <v>75</v>
      </c>
      <c r="K7" s="16">
        <v>783</v>
      </c>
      <c r="L7" s="11">
        <v>1100</v>
      </c>
      <c r="M7" s="11">
        <v>2017</v>
      </c>
      <c r="N7" s="11">
        <f t="shared" si="1"/>
        <v>773</v>
      </c>
      <c r="O7" s="2">
        <f t="shared" si="2"/>
        <v>70.27272727272728</v>
      </c>
      <c r="P7" s="10">
        <v>216</v>
      </c>
      <c r="Q7" s="10">
        <v>800</v>
      </c>
      <c r="R7" s="2">
        <f t="shared" si="3"/>
        <v>27</v>
      </c>
      <c r="S7" s="2">
        <f t="shared" si="4"/>
        <v>7.5</v>
      </c>
      <c r="T7" s="2">
        <f t="shared" si="5"/>
        <v>35.13636363636364</v>
      </c>
      <c r="U7" s="11">
        <f t="shared" si="6"/>
        <v>10.8</v>
      </c>
      <c r="V7" s="2">
        <f t="shared" si="7"/>
        <v>53.43636363636364</v>
      </c>
      <c r="W7" s="10" t="s">
        <v>23</v>
      </c>
      <c r="X7" s="12" t="s">
        <v>75</v>
      </c>
    </row>
    <row r="8" spans="1:24" s="3" customFormat="1" ht="18.75" customHeight="1">
      <c r="A8" s="10">
        <v>5</v>
      </c>
      <c r="B8" s="12" t="s">
        <v>31</v>
      </c>
      <c r="C8" s="12" t="s">
        <v>32</v>
      </c>
      <c r="D8" s="12" t="s">
        <v>22</v>
      </c>
      <c r="E8" s="13">
        <v>35089</v>
      </c>
      <c r="F8" s="12" t="s">
        <v>33</v>
      </c>
      <c r="G8" s="16">
        <v>699</v>
      </c>
      <c r="H8" s="11">
        <v>1100</v>
      </c>
      <c r="I8" s="11">
        <v>2014</v>
      </c>
      <c r="J8" s="2">
        <f t="shared" si="0"/>
        <v>63.54545454545455</v>
      </c>
      <c r="K8" s="16">
        <v>812</v>
      </c>
      <c r="L8" s="11">
        <v>1100</v>
      </c>
      <c r="M8" s="11">
        <v>2018</v>
      </c>
      <c r="N8" s="11">
        <f t="shared" si="1"/>
        <v>802</v>
      </c>
      <c r="O8" s="2">
        <f t="shared" si="2"/>
        <v>72.9090909090909</v>
      </c>
      <c r="P8" s="10">
        <v>205</v>
      </c>
      <c r="Q8" s="10">
        <v>800</v>
      </c>
      <c r="R8" s="2">
        <f t="shared" si="3"/>
        <v>25.624999999999996</v>
      </c>
      <c r="S8" s="2">
        <f t="shared" si="4"/>
        <v>6.354545454545455</v>
      </c>
      <c r="T8" s="2">
        <f t="shared" si="5"/>
        <v>36.45454545454545</v>
      </c>
      <c r="U8" s="11">
        <f t="shared" si="6"/>
        <v>10.25</v>
      </c>
      <c r="V8" s="2">
        <f t="shared" si="7"/>
        <v>53.05909090909091</v>
      </c>
      <c r="W8" s="10" t="s">
        <v>23</v>
      </c>
      <c r="X8" s="12" t="s">
        <v>75</v>
      </c>
    </row>
    <row r="9" spans="1:24" s="3" customFormat="1" ht="18.75" customHeight="1">
      <c r="A9" s="10">
        <v>6</v>
      </c>
      <c r="B9" s="12" t="s">
        <v>61</v>
      </c>
      <c r="C9" s="12" t="s">
        <v>62</v>
      </c>
      <c r="D9" s="12" t="s">
        <v>22</v>
      </c>
      <c r="E9" s="13" t="s">
        <v>63</v>
      </c>
      <c r="F9" s="12" t="s">
        <v>64</v>
      </c>
      <c r="G9" s="16">
        <v>800</v>
      </c>
      <c r="H9" s="11">
        <v>1100</v>
      </c>
      <c r="I9" s="11">
        <v>2015</v>
      </c>
      <c r="J9" s="2">
        <f t="shared" si="0"/>
        <v>72.72727272727273</v>
      </c>
      <c r="K9" s="16">
        <v>803</v>
      </c>
      <c r="L9" s="11">
        <v>1100</v>
      </c>
      <c r="M9" s="11">
        <v>2017</v>
      </c>
      <c r="N9" s="11">
        <f t="shared" si="1"/>
        <v>803</v>
      </c>
      <c r="O9" s="2">
        <f t="shared" si="2"/>
        <v>73</v>
      </c>
      <c r="P9" s="10">
        <v>181</v>
      </c>
      <c r="Q9" s="10">
        <v>800</v>
      </c>
      <c r="R9" s="2">
        <f t="shared" si="3"/>
        <v>22.625</v>
      </c>
      <c r="S9" s="2">
        <f t="shared" si="4"/>
        <v>7.272727272727273</v>
      </c>
      <c r="T9" s="2">
        <f t="shared" si="5"/>
        <v>36.5</v>
      </c>
      <c r="U9" s="11">
        <f t="shared" si="6"/>
        <v>9.05</v>
      </c>
      <c r="V9" s="2">
        <f t="shared" si="7"/>
        <v>52.82272727272728</v>
      </c>
      <c r="W9" s="10">
        <v>0</v>
      </c>
      <c r="X9" s="12" t="s">
        <v>75</v>
      </c>
    </row>
    <row r="10" spans="1:24" s="3" customFormat="1" ht="18.75" customHeight="1">
      <c r="A10" s="10">
        <v>7</v>
      </c>
      <c r="B10" s="12" t="s">
        <v>55</v>
      </c>
      <c r="C10" s="12" t="s">
        <v>56</v>
      </c>
      <c r="D10" s="12" t="s">
        <v>30</v>
      </c>
      <c r="E10" s="13">
        <v>36612</v>
      </c>
      <c r="F10" s="12" t="s">
        <v>25</v>
      </c>
      <c r="G10" s="16">
        <v>978</v>
      </c>
      <c r="H10" s="11">
        <v>1100</v>
      </c>
      <c r="I10" s="11">
        <v>2016</v>
      </c>
      <c r="J10" s="2">
        <f t="shared" si="0"/>
        <v>88.9090909090909</v>
      </c>
      <c r="K10" s="16">
        <v>856</v>
      </c>
      <c r="L10" s="11">
        <v>1100</v>
      </c>
      <c r="M10" s="11">
        <v>2018</v>
      </c>
      <c r="N10" s="11">
        <f t="shared" si="1"/>
        <v>856</v>
      </c>
      <c r="O10" s="2">
        <f t="shared" si="2"/>
        <v>77.81818181818181</v>
      </c>
      <c r="P10" s="10">
        <v>90</v>
      </c>
      <c r="Q10" s="10">
        <v>800</v>
      </c>
      <c r="R10" s="2">
        <f t="shared" si="3"/>
        <v>11.25</v>
      </c>
      <c r="S10" s="2">
        <f t="shared" si="4"/>
        <v>8.89090909090909</v>
      </c>
      <c r="T10" s="2">
        <f t="shared" si="5"/>
        <v>38.90909090909091</v>
      </c>
      <c r="U10" s="11">
        <f t="shared" si="6"/>
        <v>4.5</v>
      </c>
      <c r="V10" s="2">
        <f t="shared" si="7"/>
        <v>52.3</v>
      </c>
      <c r="W10" s="10">
        <v>0</v>
      </c>
      <c r="X10" s="12" t="s">
        <v>76</v>
      </c>
    </row>
    <row r="11" spans="1:24" s="3" customFormat="1" ht="18.75" customHeight="1">
      <c r="A11" s="10">
        <v>8</v>
      </c>
      <c r="B11" s="12" t="s">
        <v>83</v>
      </c>
      <c r="C11" s="12" t="s">
        <v>84</v>
      </c>
      <c r="D11" s="14" t="s">
        <v>22</v>
      </c>
      <c r="E11" s="15">
        <v>36587</v>
      </c>
      <c r="F11" s="14" t="s">
        <v>85</v>
      </c>
      <c r="G11" s="16">
        <v>788</v>
      </c>
      <c r="H11" s="11">
        <v>1100</v>
      </c>
      <c r="I11" s="11">
        <v>2016</v>
      </c>
      <c r="J11" s="2">
        <f t="shared" si="0"/>
        <v>71.63636363636363</v>
      </c>
      <c r="K11" s="16">
        <v>674</v>
      </c>
      <c r="L11" s="11">
        <v>1100</v>
      </c>
      <c r="M11" s="11">
        <v>2018</v>
      </c>
      <c r="N11" s="11">
        <f>IF(W11="MI",K11-10,K11)</f>
        <v>674</v>
      </c>
      <c r="O11" s="2">
        <f t="shared" si="2"/>
        <v>61.272727272727266</v>
      </c>
      <c r="P11" s="10">
        <v>265</v>
      </c>
      <c r="Q11" s="10">
        <v>800</v>
      </c>
      <c r="R11" s="2">
        <f t="shared" si="3"/>
        <v>33.125</v>
      </c>
      <c r="S11" s="2">
        <f t="shared" si="4"/>
        <v>7.163636363636363</v>
      </c>
      <c r="T11" s="2">
        <f t="shared" si="5"/>
        <v>30.636363636363633</v>
      </c>
      <c r="U11" s="11">
        <f t="shared" si="6"/>
        <v>13.25</v>
      </c>
      <c r="V11" s="2">
        <f t="shared" si="7"/>
        <v>51.05</v>
      </c>
      <c r="W11" s="10">
        <v>0</v>
      </c>
      <c r="X11" s="12" t="s">
        <v>76</v>
      </c>
    </row>
    <row r="12" spans="1:24" s="3" customFormat="1" ht="18.75" customHeight="1">
      <c r="A12" s="10">
        <v>9</v>
      </c>
      <c r="B12" s="12" t="s">
        <v>44</v>
      </c>
      <c r="C12" s="12" t="s">
        <v>45</v>
      </c>
      <c r="D12" s="12" t="s">
        <v>22</v>
      </c>
      <c r="E12" s="13">
        <v>36899</v>
      </c>
      <c r="F12" s="12" t="s">
        <v>42</v>
      </c>
      <c r="G12" s="16">
        <v>932</v>
      </c>
      <c r="H12" s="11">
        <v>1100</v>
      </c>
      <c r="I12" s="11">
        <v>2016</v>
      </c>
      <c r="J12" s="2">
        <f t="shared" si="0"/>
        <v>84.72727272727273</v>
      </c>
      <c r="K12" s="16">
        <v>801</v>
      </c>
      <c r="L12" s="11">
        <v>1100</v>
      </c>
      <c r="M12" s="11">
        <v>2018</v>
      </c>
      <c r="N12" s="11">
        <f aca="true" t="shared" si="8" ref="N12:N21">IF(W12="MI",K12-10,K12)*1</f>
        <v>801</v>
      </c>
      <c r="O12" s="2">
        <f t="shared" si="2"/>
        <v>72.81818181818181</v>
      </c>
      <c r="P12" s="10">
        <v>111</v>
      </c>
      <c r="Q12" s="10">
        <v>800</v>
      </c>
      <c r="R12" s="2">
        <f t="shared" si="3"/>
        <v>13.875000000000002</v>
      </c>
      <c r="S12" s="2">
        <f t="shared" si="4"/>
        <v>8.472727272727274</v>
      </c>
      <c r="T12" s="2">
        <f t="shared" si="5"/>
        <v>36.40909090909091</v>
      </c>
      <c r="U12" s="11">
        <f t="shared" si="6"/>
        <v>5.55</v>
      </c>
      <c r="V12" s="2">
        <f t="shared" si="7"/>
        <v>50.43181818181818</v>
      </c>
      <c r="W12" s="10">
        <v>0</v>
      </c>
      <c r="X12" s="12" t="s">
        <v>76</v>
      </c>
    </row>
    <row r="13" spans="1:24" s="3" customFormat="1" ht="18.75" customHeight="1">
      <c r="A13" s="10">
        <v>10</v>
      </c>
      <c r="B13" s="12" t="s">
        <v>26</v>
      </c>
      <c r="C13" s="12" t="s">
        <v>27</v>
      </c>
      <c r="D13" s="12" t="s">
        <v>22</v>
      </c>
      <c r="E13" s="13">
        <v>36928</v>
      </c>
      <c r="F13" s="12" t="s">
        <v>24</v>
      </c>
      <c r="G13" s="16">
        <v>916</v>
      </c>
      <c r="H13" s="11">
        <v>1100</v>
      </c>
      <c r="I13" s="11">
        <v>2016</v>
      </c>
      <c r="J13" s="2">
        <f t="shared" si="0"/>
        <v>83.27272727272728</v>
      </c>
      <c r="K13" s="16">
        <v>837</v>
      </c>
      <c r="L13" s="11">
        <v>1100</v>
      </c>
      <c r="M13" s="11">
        <v>2018</v>
      </c>
      <c r="N13" s="11">
        <f t="shared" si="8"/>
        <v>837</v>
      </c>
      <c r="O13" s="2">
        <f t="shared" si="2"/>
        <v>76.0909090909091</v>
      </c>
      <c r="P13" s="10">
        <v>67</v>
      </c>
      <c r="Q13" s="10">
        <v>800</v>
      </c>
      <c r="R13" s="2">
        <f t="shared" si="3"/>
        <v>8.375</v>
      </c>
      <c r="S13" s="2">
        <f t="shared" si="4"/>
        <v>8.327272727272728</v>
      </c>
      <c r="T13" s="2">
        <f t="shared" si="5"/>
        <v>38.04545454545455</v>
      </c>
      <c r="U13" s="11">
        <f t="shared" si="6"/>
        <v>3.35</v>
      </c>
      <c r="V13" s="2">
        <f t="shared" si="7"/>
        <v>49.722727272727276</v>
      </c>
      <c r="W13" s="10">
        <v>0</v>
      </c>
      <c r="X13" s="12" t="s">
        <v>76</v>
      </c>
    </row>
    <row r="14" spans="1:24" s="3" customFormat="1" ht="18.75" customHeight="1">
      <c r="A14" s="10">
        <v>11</v>
      </c>
      <c r="B14" s="12" t="s">
        <v>53</v>
      </c>
      <c r="C14" s="12" t="s">
        <v>54</v>
      </c>
      <c r="D14" s="12" t="s">
        <v>30</v>
      </c>
      <c r="E14" s="13">
        <v>36295</v>
      </c>
      <c r="F14" s="12" t="s">
        <v>25</v>
      </c>
      <c r="G14" s="16">
        <v>816</v>
      </c>
      <c r="H14" s="11">
        <v>1100</v>
      </c>
      <c r="I14" s="11">
        <v>2015</v>
      </c>
      <c r="J14" s="2">
        <f t="shared" si="0"/>
        <v>74.18181818181819</v>
      </c>
      <c r="K14" s="16">
        <v>862</v>
      </c>
      <c r="L14" s="11">
        <v>1100</v>
      </c>
      <c r="M14" s="11">
        <v>2017</v>
      </c>
      <c r="N14" s="11">
        <f t="shared" si="8"/>
        <v>862</v>
      </c>
      <c r="O14" s="2">
        <f t="shared" si="2"/>
        <v>78.36363636363637</v>
      </c>
      <c r="P14" s="10">
        <v>60</v>
      </c>
      <c r="Q14" s="10">
        <v>800</v>
      </c>
      <c r="R14" s="2">
        <f t="shared" si="3"/>
        <v>7.5</v>
      </c>
      <c r="S14" s="2">
        <f t="shared" si="4"/>
        <v>7.418181818181819</v>
      </c>
      <c r="T14" s="2">
        <f t="shared" si="5"/>
        <v>39.18181818181819</v>
      </c>
      <c r="U14" s="11">
        <f t="shared" si="6"/>
        <v>3</v>
      </c>
      <c r="V14" s="2">
        <f t="shared" si="7"/>
        <v>49.60000000000001</v>
      </c>
      <c r="W14" s="10">
        <v>0</v>
      </c>
      <c r="X14" s="12" t="s">
        <v>76</v>
      </c>
    </row>
    <row r="15" spans="1:24" s="3" customFormat="1" ht="18.75" customHeight="1">
      <c r="A15" s="10">
        <v>12</v>
      </c>
      <c r="B15" s="12" t="s">
        <v>39</v>
      </c>
      <c r="C15" s="12" t="s">
        <v>40</v>
      </c>
      <c r="D15" s="12" t="s">
        <v>22</v>
      </c>
      <c r="E15" s="13">
        <v>36617</v>
      </c>
      <c r="F15" s="12" t="s">
        <v>41</v>
      </c>
      <c r="G15" s="16">
        <v>797</v>
      </c>
      <c r="H15" s="11">
        <v>1100</v>
      </c>
      <c r="I15" s="11">
        <v>2016</v>
      </c>
      <c r="J15" s="2">
        <f t="shared" si="0"/>
        <v>72.45454545454545</v>
      </c>
      <c r="K15" s="16">
        <v>793</v>
      </c>
      <c r="L15" s="11">
        <v>1100</v>
      </c>
      <c r="M15" s="11">
        <v>2018</v>
      </c>
      <c r="N15" s="11">
        <f t="shared" si="8"/>
        <v>793</v>
      </c>
      <c r="O15" s="2">
        <f t="shared" si="2"/>
        <v>72.0909090909091</v>
      </c>
      <c r="P15" s="10">
        <v>120</v>
      </c>
      <c r="Q15" s="10">
        <v>800</v>
      </c>
      <c r="R15" s="2">
        <f t="shared" si="3"/>
        <v>15</v>
      </c>
      <c r="S15" s="2">
        <f t="shared" si="4"/>
        <v>7.245454545454546</v>
      </c>
      <c r="T15" s="2">
        <f t="shared" si="5"/>
        <v>36.04545454545455</v>
      </c>
      <c r="U15" s="11">
        <f t="shared" si="6"/>
        <v>6</v>
      </c>
      <c r="V15" s="2">
        <f t="shared" si="7"/>
        <v>49.290909090909096</v>
      </c>
      <c r="W15" s="10">
        <v>0</v>
      </c>
      <c r="X15" s="12" t="s">
        <v>76</v>
      </c>
    </row>
    <row r="16" spans="1:24" s="3" customFormat="1" ht="18.75" customHeight="1">
      <c r="A16" s="10">
        <v>13</v>
      </c>
      <c r="B16" s="14" t="s">
        <v>28</v>
      </c>
      <c r="C16" s="14" t="s">
        <v>29</v>
      </c>
      <c r="D16" s="14" t="s">
        <v>30</v>
      </c>
      <c r="E16" s="15">
        <v>36076</v>
      </c>
      <c r="F16" s="14" t="s">
        <v>25</v>
      </c>
      <c r="G16" s="16">
        <v>783</v>
      </c>
      <c r="H16" s="11">
        <v>1100</v>
      </c>
      <c r="I16" s="11">
        <v>2016</v>
      </c>
      <c r="J16" s="2">
        <f t="shared" si="0"/>
        <v>71.18181818181817</v>
      </c>
      <c r="K16" s="16">
        <v>739</v>
      </c>
      <c r="L16" s="11">
        <v>1100</v>
      </c>
      <c r="M16" s="11">
        <v>2018</v>
      </c>
      <c r="N16" s="11">
        <f t="shared" si="8"/>
        <v>729</v>
      </c>
      <c r="O16" s="2">
        <f t="shared" si="2"/>
        <v>66.27272727272727</v>
      </c>
      <c r="P16" s="10">
        <v>174</v>
      </c>
      <c r="Q16" s="10">
        <v>800</v>
      </c>
      <c r="R16" s="2">
        <f t="shared" si="3"/>
        <v>21.75</v>
      </c>
      <c r="S16" s="2">
        <f t="shared" si="4"/>
        <v>7.118181818181817</v>
      </c>
      <c r="T16" s="2">
        <f t="shared" si="5"/>
        <v>33.13636363636363</v>
      </c>
      <c r="U16" s="11">
        <f t="shared" si="6"/>
        <v>8.7</v>
      </c>
      <c r="V16" s="2">
        <f t="shared" si="7"/>
        <v>48.95454545454545</v>
      </c>
      <c r="W16" s="10" t="s">
        <v>23</v>
      </c>
      <c r="X16" s="12" t="s">
        <v>76</v>
      </c>
    </row>
    <row r="17" spans="1:24" s="3" customFormat="1" ht="18.75" customHeight="1">
      <c r="A17" s="10">
        <v>14</v>
      </c>
      <c r="B17" s="12" t="s">
        <v>79</v>
      </c>
      <c r="C17" s="12" t="s">
        <v>80</v>
      </c>
      <c r="D17" s="12" t="s">
        <v>22</v>
      </c>
      <c r="E17" s="13" t="s">
        <v>81</v>
      </c>
      <c r="F17" s="12" t="s">
        <v>82</v>
      </c>
      <c r="G17" s="16">
        <v>847</v>
      </c>
      <c r="H17" s="11">
        <v>1100</v>
      </c>
      <c r="I17" s="11">
        <v>2014</v>
      </c>
      <c r="J17" s="2">
        <f t="shared" si="0"/>
        <v>77</v>
      </c>
      <c r="K17" s="16">
        <v>836</v>
      </c>
      <c r="L17" s="11">
        <v>1100</v>
      </c>
      <c r="M17" s="11">
        <v>2017</v>
      </c>
      <c r="N17" s="11">
        <f t="shared" si="8"/>
        <v>836</v>
      </c>
      <c r="O17" s="2">
        <f t="shared" si="2"/>
        <v>76</v>
      </c>
      <c r="P17" s="10">
        <v>62</v>
      </c>
      <c r="Q17" s="10">
        <v>800</v>
      </c>
      <c r="R17" s="2">
        <f t="shared" si="3"/>
        <v>7.75</v>
      </c>
      <c r="S17" s="2">
        <f t="shared" si="4"/>
        <v>7.7</v>
      </c>
      <c r="T17" s="2">
        <f t="shared" si="5"/>
        <v>38</v>
      </c>
      <c r="U17" s="11">
        <f t="shared" si="6"/>
        <v>3.1</v>
      </c>
      <c r="V17" s="2">
        <f t="shared" si="7"/>
        <v>48.800000000000004</v>
      </c>
      <c r="W17" s="10">
        <v>0</v>
      </c>
      <c r="X17" s="12" t="s">
        <v>76</v>
      </c>
    </row>
    <row r="18" spans="1:24" s="3" customFormat="1" ht="18.75" customHeight="1">
      <c r="A18" s="10">
        <v>15</v>
      </c>
      <c r="B18" s="12" t="s">
        <v>72</v>
      </c>
      <c r="C18" s="12" t="s">
        <v>73</v>
      </c>
      <c r="D18" s="12" t="s">
        <v>22</v>
      </c>
      <c r="E18" s="13">
        <v>36587</v>
      </c>
      <c r="F18" s="12" t="s">
        <v>36</v>
      </c>
      <c r="G18" s="16">
        <v>927</v>
      </c>
      <c r="H18" s="11">
        <v>1100</v>
      </c>
      <c r="I18" s="11">
        <v>2016</v>
      </c>
      <c r="J18" s="2">
        <f t="shared" si="0"/>
        <v>84.27272727272728</v>
      </c>
      <c r="K18" s="16">
        <v>793</v>
      </c>
      <c r="L18" s="11">
        <v>1100</v>
      </c>
      <c r="M18" s="11">
        <v>2018</v>
      </c>
      <c r="N18" s="11">
        <f t="shared" si="8"/>
        <v>793</v>
      </c>
      <c r="O18" s="2">
        <f t="shared" si="2"/>
        <v>72.0909090909091</v>
      </c>
      <c r="P18" s="10">
        <v>85</v>
      </c>
      <c r="Q18" s="10">
        <v>800</v>
      </c>
      <c r="R18" s="2">
        <f t="shared" si="3"/>
        <v>10.625</v>
      </c>
      <c r="S18" s="2">
        <f t="shared" si="4"/>
        <v>8.427272727272728</v>
      </c>
      <c r="T18" s="2">
        <f t="shared" si="5"/>
        <v>36.04545454545455</v>
      </c>
      <c r="U18" s="11">
        <f t="shared" si="6"/>
        <v>4.25</v>
      </c>
      <c r="V18" s="2">
        <f t="shared" si="7"/>
        <v>48.722727272727276</v>
      </c>
      <c r="W18" s="10">
        <v>0</v>
      </c>
      <c r="X18" s="12" t="s">
        <v>76</v>
      </c>
    </row>
    <row r="19" spans="1:24" s="3" customFormat="1" ht="18.75" customHeight="1">
      <c r="A19" s="10">
        <v>16</v>
      </c>
      <c r="B19" s="12" t="s">
        <v>70</v>
      </c>
      <c r="C19" s="12" t="s">
        <v>71</v>
      </c>
      <c r="D19" s="12" t="s">
        <v>22</v>
      </c>
      <c r="E19" s="13">
        <v>36587</v>
      </c>
      <c r="F19" s="12" t="s">
        <v>36</v>
      </c>
      <c r="G19" s="16">
        <v>941</v>
      </c>
      <c r="H19" s="11">
        <v>1100</v>
      </c>
      <c r="I19" s="11">
        <v>2016</v>
      </c>
      <c r="J19" s="2">
        <f t="shared" si="0"/>
        <v>85.54545454545455</v>
      </c>
      <c r="K19" s="16">
        <v>820</v>
      </c>
      <c r="L19" s="11">
        <v>1100</v>
      </c>
      <c r="M19" s="11">
        <v>2108</v>
      </c>
      <c r="N19" s="11">
        <f t="shared" si="8"/>
        <v>820</v>
      </c>
      <c r="O19" s="2">
        <f t="shared" si="2"/>
        <v>74.54545454545455</v>
      </c>
      <c r="P19" s="10">
        <v>45</v>
      </c>
      <c r="Q19" s="10">
        <v>800</v>
      </c>
      <c r="R19" s="2">
        <f t="shared" si="3"/>
        <v>5.625</v>
      </c>
      <c r="S19" s="2">
        <f t="shared" si="4"/>
        <v>8.554545454545455</v>
      </c>
      <c r="T19" s="2">
        <f t="shared" si="5"/>
        <v>37.27272727272727</v>
      </c>
      <c r="U19" s="11">
        <f t="shared" si="6"/>
        <v>2.25</v>
      </c>
      <c r="V19" s="2">
        <f t="shared" si="7"/>
        <v>48.07727272727273</v>
      </c>
      <c r="W19" s="10">
        <v>0</v>
      </c>
      <c r="X19" s="12" t="s">
        <v>76</v>
      </c>
    </row>
    <row r="20" spans="1:24" s="3" customFormat="1" ht="18.75" customHeight="1">
      <c r="A20" s="10">
        <v>17</v>
      </c>
      <c r="B20" s="12" t="s">
        <v>48</v>
      </c>
      <c r="C20" s="12" t="s">
        <v>49</v>
      </c>
      <c r="D20" s="12" t="s">
        <v>22</v>
      </c>
      <c r="E20" s="13">
        <v>36615</v>
      </c>
      <c r="F20" s="12" t="s">
        <v>50</v>
      </c>
      <c r="G20" s="16">
        <v>848</v>
      </c>
      <c r="H20" s="11">
        <v>1100</v>
      </c>
      <c r="I20" s="11">
        <v>2016</v>
      </c>
      <c r="J20" s="2">
        <f t="shared" si="0"/>
        <v>77.0909090909091</v>
      </c>
      <c r="K20" s="16">
        <v>827</v>
      </c>
      <c r="L20" s="11">
        <v>1100</v>
      </c>
      <c r="M20" s="11">
        <v>2018</v>
      </c>
      <c r="N20" s="11">
        <f t="shared" si="8"/>
        <v>827</v>
      </c>
      <c r="O20" s="2">
        <f t="shared" si="2"/>
        <v>75.18181818181819</v>
      </c>
      <c r="P20" s="10">
        <v>40</v>
      </c>
      <c r="Q20" s="10">
        <v>800</v>
      </c>
      <c r="R20" s="2">
        <f t="shared" si="3"/>
        <v>5</v>
      </c>
      <c r="S20" s="2">
        <f t="shared" si="4"/>
        <v>7.70909090909091</v>
      </c>
      <c r="T20" s="2">
        <f t="shared" si="5"/>
        <v>37.59090909090909</v>
      </c>
      <c r="U20" s="11">
        <f t="shared" si="6"/>
        <v>2</v>
      </c>
      <c r="V20" s="2">
        <f t="shared" si="7"/>
        <v>47.300000000000004</v>
      </c>
      <c r="W20" s="10">
        <v>0</v>
      </c>
      <c r="X20" s="12" t="s">
        <v>76</v>
      </c>
    </row>
    <row r="21" spans="1:24" s="3" customFormat="1" ht="18.75" customHeight="1">
      <c r="A21" s="10">
        <v>18</v>
      </c>
      <c r="B21" s="12" t="s">
        <v>26</v>
      </c>
      <c r="C21" s="12" t="s">
        <v>51</v>
      </c>
      <c r="D21" s="12" t="s">
        <v>22</v>
      </c>
      <c r="E21" s="13">
        <v>34340</v>
      </c>
      <c r="F21" s="12" t="s">
        <v>52</v>
      </c>
      <c r="G21" s="16">
        <v>652</v>
      </c>
      <c r="H21" s="11">
        <v>1050</v>
      </c>
      <c r="I21" s="11">
        <v>2011</v>
      </c>
      <c r="J21" s="2">
        <f t="shared" si="0"/>
        <v>62.095238095238095</v>
      </c>
      <c r="K21" s="16">
        <v>787</v>
      </c>
      <c r="L21" s="11">
        <v>1100</v>
      </c>
      <c r="M21" s="11">
        <v>2013</v>
      </c>
      <c r="N21" s="11">
        <f t="shared" si="8"/>
        <v>787</v>
      </c>
      <c r="O21" s="2">
        <f t="shared" si="2"/>
        <v>71.54545454545455</v>
      </c>
      <c r="P21" s="10">
        <v>83</v>
      </c>
      <c r="Q21" s="10">
        <v>800</v>
      </c>
      <c r="R21" s="2">
        <f t="shared" si="3"/>
        <v>10.375</v>
      </c>
      <c r="S21" s="2">
        <f t="shared" si="4"/>
        <v>6.20952380952381</v>
      </c>
      <c r="T21" s="2">
        <f t="shared" si="5"/>
        <v>35.77272727272727</v>
      </c>
      <c r="U21" s="11">
        <f t="shared" si="6"/>
        <v>4.15</v>
      </c>
      <c r="V21" s="2">
        <f t="shared" si="7"/>
        <v>46.13225108225108</v>
      </c>
      <c r="W21" s="10">
        <v>0</v>
      </c>
      <c r="X21" s="12" t="s">
        <v>76</v>
      </c>
    </row>
    <row r="22" spans="1:24" s="3" customFormat="1" ht="18.75" customHeight="1">
      <c r="A22" s="10">
        <v>19</v>
      </c>
      <c r="B22" s="12" t="s">
        <v>37</v>
      </c>
      <c r="C22" s="12" t="s">
        <v>38</v>
      </c>
      <c r="D22" s="12" t="s">
        <v>22</v>
      </c>
      <c r="E22" s="13">
        <v>36540</v>
      </c>
      <c r="F22" s="12" t="s">
        <v>24</v>
      </c>
      <c r="G22" s="16">
        <v>863</v>
      </c>
      <c r="H22" s="11">
        <v>1100</v>
      </c>
      <c r="I22" s="11">
        <v>2015</v>
      </c>
      <c r="J22" s="2">
        <f t="shared" si="0"/>
        <v>78.45454545454545</v>
      </c>
      <c r="K22" s="16">
        <v>795</v>
      </c>
      <c r="L22" s="11">
        <v>1100</v>
      </c>
      <c r="M22" s="11">
        <v>2017</v>
      </c>
      <c r="N22" s="11">
        <v>795</v>
      </c>
      <c r="O22" s="2">
        <f t="shared" si="2"/>
        <v>72.27272727272728</v>
      </c>
      <c r="P22" s="10">
        <v>39</v>
      </c>
      <c r="Q22" s="10">
        <v>800</v>
      </c>
      <c r="R22" s="2">
        <f t="shared" si="3"/>
        <v>4.875</v>
      </c>
      <c r="S22" s="2">
        <f t="shared" si="4"/>
        <v>7.845454545454546</v>
      </c>
      <c r="T22" s="2">
        <f t="shared" si="5"/>
        <v>36.13636363636364</v>
      </c>
      <c r="U22" s="11">
        <f t="shared" si="6"/>
        <v>1.95</v>
      </c>
      <c r="V22" s="2">
        <f t="shared" si="7"/>
        <v>45.93181818181819</v>
      </c>
      <c r="W22" s="10">
        <v>0</v>
      </c>
      <c r="X22" s="12" t="s">
        <v>76</v>
      </c>
    </row>
    <row r="23" spans="1:24" s="21" customFormat="1" ht="18.75" customHeight="1">
      <c r="A23" s="10">
        <v>20</v>
      </c>
      <c r="B23" s="12" t="s">
        <v>66</v>
      </c>
      <c r="C23" s="12" t="s">
        <v>67</v>
      </c>
      <c r="D23" s="12" t="s">
        <v>22</v>
      </c>
      <c r="E23" s="13" t="s">
        <v>68</v>
      </c>
      <c r="F23" s="12" t="s">
        <v>69</v>
      </c>
      <c r="G23" s="16">
        <v>845</v>
      </c>
      <c r="H23" s="11">
        <v>1100</v>
      </c>
      <c r="I23" s="11">
        <v>2015</v>
      </c>
      <c r="J23" s="2">
        <f t="shared" si="0"/>
        <v>76.81818181818181</v>
      </c>
      <c r="K23" s="16">
        <v>781</v>
      </c>
      <c r="L23" s="11">
        <v>1100</v>
      </c>
      <c r="M23" s="11">
        <v>2017</v>
      </c>
      <c r="N23" s="11">
        <f>IF(W23="MI",K23-10,K23)*1</f>
        <v>781</v>
      </c>
      <c r="O23" s="2">
        <f t="shared" si="2"/>
        <v>71</v>
      </c>
      <c r="P23" s="10">
        <v>55</v>
      </c>
      <c r="Q23" s="10">
        <v>800</v>
      </c>
      <c r="R23" s="2">
        <f t="shared" si="3"/>
        <v>6.875000000000001</v>
      </c>
      <c r="S23" s="2">
        <f t="shared" si="4"/>
        <v>7.681818181818182</v>
      </c>
      <c r="T23" s="2">
        <f t="shared" si="5"/>
        <v>35.5</v>
      </c>
      <c r="U23" s="11">
        <f t="shared" si="6"/>
        <v>2.75</v>
      </c>
      <c r="V23" s="2">
        <f t="shared" si="7"/>
        <v>45.93181818181818</v>
      </c>
      <c r="W23" s="10">
        <v>0</v>
      </c>
      <c r="X23" s="12" t="s">
        <v>76</v>
      </c>
    </row>
    <row r="24" spans="1:23" ht="12">
      <c r="A24" s="18"/>
      <c r="B24" s="18"/>
      <c r="C24" s="18"/>
      <c r="D24" s="18"/>
      <c r="E24" s="19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</row>
    <row r="25" spans="1:23" ht="12">
      <c r="A25" s="18"/>
      <c r="B25" s="18"/>
      <c r="C25" s="18"/>
      <c r="D25" s="18"/>
      <c r="E25" s="19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spans="1:23" ht="12">
      <c r="A26" s="18"/>
      <c r="B26" s="18"/>
      <c r="C26" s="18"/>
      <c r="D26" s="18"/>
      <c r="E26" s="19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:23" ht="12">
      <c r="A27" s="18"/>
      <c r="B27" s="18"/>
      <c r="C27" s="18"/>
      <c r="D27" s="18"/>
      <c r="E27" s="19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ht="12">
      <c r="A28" s="18"/>
      <c r="B28" s="18"/>
      <c r="C28" s="18"/>
      <c r="D28" s="18"/>
      <c r="E28" s="19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 ht="12">
      <c r="A29" s="18"/>
      <c r="B29" s="18"/>
      <c r="C29" s="18"/>
      <c r="D29" s="18"/>
      <c r="E29" s="19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ht="12">
      <c r="A30" s="18"/>
      <c r="B30" s="18"/>
      <c r="C30" s="18"/>
      <c r="D30" s="18"/>
      <c r="E30" s="19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 ht="12">
      <c r="A31" s="18"/>
      <c r="B31" s="18"/>
      <c r="C31" s="18"/>
      <c r="D31" s="18"/>
      <c r="E31" s="19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</row>
    <row r="32" spans="1:23" ht="12">
      <c r="A32" s="18"/>
      <c r="B32" s="18"/>
      <c r="C32" s="18"/>
      <c r="D32" s="18"/>
      <c r="E32" s="19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</row>
    <row r="33" spans="1:23" ht="12">
      <c r="A33" s="18"/>
      <c r="B33" s="18"/>
      <c r="C33" s="18"/>
      <c r="D33" s="18"/>
      <c r="E33" s="19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</row>
    <row r="34" spans="1:23" ht="12">
      <c r="A34" s="18"/>
      <c r="B34" s="18"/>
      <c r="C34" s="18"/>
      <c r="D34" s="18"/>
      <c r="E34" s="19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</row>
    <row r="35" spans="1:23" ht="12">
      <c r="A35" s="18"/>
      <c r="B35" s="18"/>
      <c r="C35" s="18"/>
      <c r="D35" s="18"/>
      <c r="E35" s="19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</row>
    <row r="36" spans="1:23" ht="12">
      <c r="A36" s="18"/>
      <c r="B36" s="18"/>
      <c r="C36" s="18"/>
      <c r="D36" s="18"/>
      <c r="E36" s="19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</row>
    <row r="37" spans="1:23" ht="12">
      <c r="A37" s="18"/>
      <c r="B37" s="18"/>
      <c r="C37" s="18"/>
      <c r="D37" s="18"/>
      <c r="E37" s="19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</row>
    <row r="38" spans="1:23" ht="12">
      <c r="A38" s="18"/>
      <c r="B38" s="18"/>
      <c r="C38" s="18"/>
      <c r="D38" s="18"/>
      <c r="E38" s="19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</row>
    <row r="39" spans="1:23" ht="12">
      <c r="A39" s="18"/>
      <c r="B39" s="18"/>
      <c r="C39" s="18"/>
      <c r="D39" s="18"/>
      <c r="E39" s="19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</row>
    <row r="40" spans="1:23" ht="12">
      <c r="A40" s="18"/>
      <c r="B40" s="18"/>
      <c r="C40" s="18"/>
      <c r="D40" s="18"/>
      <c r="E40" s="19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</row>
    <row r="41" spans="1:23" ht="12">
      <c r="A41" s="18"/>
      <c r="B41" s="18"/>
      <c r="C41" s="18"/>
      <c r="D41" s="18"/>
      <c r="E41" s="19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</row>
    <row r="42" spans="1:23" ht="12">
      <c r="A42" s="18"/>
      <c r="B42" s="18"/>
      <c r="C42" s="18"/>
      <c r="D42" s="18"/>
      <c r="E42" s="19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</row>
    <row r="43" spans="1:23" ht="12">
      <c r="A43" s="18"/>
      <c r="B43" s="18"/>
      <c r="C43" s="18"/>
      <c r="D43" s="18"/>
      <c r="E43" s="19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</row>
    <row r="44" spans="1:23" ht="12">
      <c r="A44" s="18"/>
      <c r="B44" s="18"/>
      <c r="C44" s="18"/>
      <c r="D44" s="18"/>
      <c r="E44" s="19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</row>
    <row r="45" spans="1:23" ht="12">
      <c r="A45" s="18"/>
      <c r="B45" s="18"/>
      <c r="C45" s="18"/>
      <c r="D45" s="18"/>
      <c r="E45" s="19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</row>
    <row r="46" spans="1:23" ht="12">
      <c r="A46" s="18"/>
      <c r="B46" s="18"/>
      <c r="C46" s="18"/>
      <c r="D46" s="18"/>
      <c r="E46" s="19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</row>
    <row r="47" spans="1:23" ht="12">
      <c r="A47" s="18"/>
      <c r="B47" s="18"/>
      <c r="C47" s="18"/>
      <c r="D47" s="18"/>
      <c r="E47" s="19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ht="12">
      <c r="A48" s="18"/>
      <c r="B48" s="18"/>
      <c r="C48" s="18"/>
      <c r="D48" s="18"/>
      <c r="E48" s="19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</row>
    <row r="49" spans="1:23" ht="12">
      <c r="A49" s="18"/>
      <c r="B49" s="18"/>
      <c r="C49" s="18"/>
      <c r="D49" s="18"/>
      <c r="E49" s="19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1:23" ht="12">
      <c r="A50" s="18"/>
      <c r="B50" s="18"/>
      <c r="C50" s="18"/>
      <c r="D50" s="18"/>
      <c r="E50" s="19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1:23" ht="12">
      <c r="A51" s="18"/>
      <c r="B51" s="18"/>
      <c r="C51" s="18"/>
      <c r="D51" s="18"/>
      <c r="E51" s="19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1:23" ht="12">
      <c r="A52" s="18"/>
      <c r="B52" s="18"/>
      <c r="C52" s="18"/>
      <c r="D52" s="18"/>
      <c r="E52" s="19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</row>
    <row r="53" spans="1:23" ht="12">
      <c r="A53" s="18"/>
      <c r="B53" s="18"/>
      <c r="C53" s="18"/>
      <c r="D53" s="18"/>
      <c r="E53" s="19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</row>
  </sheetData>
  <sheetProtection/>
  <mergeCells count="2">
    <mergeCell ref="C1:S1"/>
    <mergeCell ref="A2:X2"/>
  </mergeCells>
  <printOptions horizontalCentered="1"/>
  <pageMargins left="0.2" right="0.2" top="0.5" bottom="0.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KMU 2</dc:creator>
  <cp:keywords/>
  <dc:description/>
  <cp:lastModifiedBy>Office Assistant</cp:lastModifiedBy>
  <cp:lastPrinted>2018-10-16T03:58:10Z</cp:lastPrinted>
  <dcterms:created xsi:type="dcterms:W3CDTF">2014-08-19T08:04:14Z</dcterms:created>
  <dcterms:modified xsi:type="dcterms:W3CDTF">2018-10-17T09:31:06Z</dcterms:modified>
  <cp:category/>
  <cp:version/>
  <cp:contentType/>
  <cp:contentStatus/>
</cp:coreProperties>
</file>